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WB\PAGIPG\Base_Globale\1er_Round\"/>
    </mc:Choice>
  </mc:AlternateContent>
  <bookViews>
    <workbookView xWindow="0" yWindow="0" windowWidth="20490" windowHeight="7155" firstSheet="4" activeTab="4"/>
  </bookViews>
  <sheets>
    <sheet name="Feuil2" sheetId="4" state="hidden" r:id="rId1"/>
    <sheet name="Outputs_Energie" sheetId="3" state="hidden" r:id="rId2"/>
    <sheet name="PAGIP_ENERGIE" sheetId="5" state="hidden" r:id="rId3"/>
    <sheet name="Feuil1" sheetId="6" state="hidden" r:id="rId4"/>
    <sheet name="Justice" sheetId="2" r:id="rId5"/>
  </sheets>
  <definedNames>
    <definedName name="_xlnm._FilterDatabase" localSheetId="4" hidden="1">Justice!$A$3:$L$69</definedName>
    <definedName name="_xlcn.WorksheetConnection_Feuil3C4E15" hidden="1">PAGIP_ENERGIE!$C$4:$E$15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ge" name="Plage" connection="WorksheetConnection_Feuil3!$C$4:$E$15"/>
        </x15:modelTables>
      </x15:dataModel>
    </ext>
  </extLst>
</workbook>
</file>

<file path=xl/calcChain.xml><?xml version="1.0" encoding="utf-8"?>
<calcChain xmlns="http://schemas.openxmlformats.org/spreadsheetml/2006/main">
  <c r="L7" i="2" l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6" i="2"/>
  <c r="K53" i="2" l="1"/>
  <c r="K8" i="2"/>
  <c r="K12" i="2"/>
  <c r="K16" i="2"/>
  <c r="K20" i="2"/>
  <c r="K24" i="2"/>
  <c r="K28" i="2"/>
  <c r="K32" i="2"/>
  <c r="K36" i="2"/>
  <c r="K40" i="2"/>
  <c r="K44" i="2"/>
  <c r="K48" i="2"/>
  <c r="K51" i="2"/>
  <c r="K55" i="2"/>
  <c r="K56" i="2"/>
  <c r="K57" i="2"/>
  <c r="K59" i="2"/>
  <c r="K60" i="2"/>
  <c r="K61" i="2"/>
  <c r="K63" i="2"/>
  <c r="K64" i="2"/>
  <c r="K65" i="2"/>
  <c r="K67" i="2"/>
  <c r="K68" i="2"/>
  <c r="K69" i="2"/>
  <c r="K62" i="2" l="1"/>
  <c r="K58" i="2"/>
  <c r="K54" i="2"/>
  <c r="K47" i="2"/>
  <c r="K43" i="2"/>
  <c r="K39" i="2"/>
  <c r="K35" i="2"/>
  <c r="K31" i="2"/>
  <c r="K27" i="2"/>
  <c r="K23" i="2"/>
  <c r="K19" i="2"/>
  <c r="K15" i="2"/>
  <c r="K11" i="2"/>
  <c r="K7" i="2"/>
  <c r="K49" i="2"/>
  <c r="K45" i="2"/>
  <c r="K41" i="2"/>
  <c r="K37" i="2"/>
  <c r="K33" i="2"/>
  <c r="K29" i="2"/>
  <c r="K25" i="2"/>
  <c r="K21" i="2"/>
  <c r="K17" i="2"/>
  <c r="K13" i="2"/>
  <c r="K9" i="2"/>
  <c r="K6" i="2"/>
  <c r="K46" i="2"/>
  <c r="K38" i="2"/>
  <c r="K34" i="2"/>
  <c r="K30" i="2"/>
  <c r="K26" i="2"/>
  <c r="K22" i="2"/>
  <c r="K18" i="2"/>
  <c r="K14" i="2"/>
  <c r="K10" i="2"/>
  <c r="K66" i="2"/>
  <c r="K42" i="2"/>
  <c r="E28" i="5" l="1"/>
  <c r="F28" i="5"/>
  <c r="D28" i="5"/>
  <c r="N891" i="4" l="1"/>
  <c r="N889" i="4"/>
  <c r="N887" i="4"/>
  <c r="N885" i="4"/>
  <c r="N883" i="4"/>
  <c r="N881" i="4"/>
  <c r="N879" i="4"/>
  <c r="N877" i="4"/>
  <c r="N875" i="4"/>
  <c r="N873" i="4"/>
  <c r="N871" i="4"/>
  <c r="N869" i="4"/>
  <c r="N867" i="4"/>
  <c r="N865" i="4"/>
  <c r="N863" i="4"/>
  <c r="N861" i="4"/>
  <c r="N859" i="4"/>
  <c r="N857" i="4"/>
  <c r="N855" i="4"/>
  <c r="N853" i="4"/>
  <c r="N851" i="4"/>
  <c r="N849" i="4"/>
  <c r="N847" i="4"/>
  <c r="N845" i="4"/>
  <c r="N843" i="4"/>
  <c r="N841" i="4"/>
  <c r="N839" i="4"/>
  <c r="N837" i="4"/>
  <c r="N835" i="4"/>
  <c r="N833" i="4"/>
  <c r="N831" i="4"/>
  <c r="N829" i="4"/>
  <c r="N827" i="4"/>
  <c r="N825" i="4"/>
  <c r="N823" i="4"/>
  <c r="N821" i="4"/>
  <c r="N819" i="4"/>
  <c r="N817" i="4"/>
  <c r="N815" i="4"/>
  <c r="N813" i="4"/>
  <c r="N811" i="4"/>
  <c r="N809" i="4"/>
  <c r="N807" i="4"/>
  <c r="N805" i="4"/>
  <c r="N803" i="4"/>
  <c r="N801" i="4"/>
  <c r="N799" i="4"/>
  <c r="N797" i="4"/>
  <c r="N795" i="4"/>
  <c r="N793" i="4"/>
  <c r="N791" i="4"/>
  <c r="N789" i="4"/>
  <c r="N787" i="4"/>
  <c r="N785" i="4"/>
  <c r="N783" i="4"/>
  <c r="N781" i="4"/>
  <c r="N779" i="4"/>
  <c r="N777" i="4"/>
  <c r="N775" i="4"/>
  <c r="N773" i="4"/>
  <c r="N771" i="4"/>
  <c r="N769" i="4"/>
  <c r="N767" i="4"/>
  <c r="N765" i="4"/>
  <c r="N763" i="4"/>
  <c r="N761" i="4"/>
  <c r="N759" i="4"/>
  <c r="N757" i="4"/>
  <c r="N755" i="4"/>
  <c r="N753" i="4"/>
  <c r="N751" i="4"/>
  <c r="N749" i="4"/>
  <c r="N745" i="4"/>
  <c r="N743" i="4"/>
  <c r="N741" i="4"/>
  <c r="N739" i="4"/>
  <c r="N737" i="4"/>
  <c r="N735" i="4"/>
  <c r="N733" i="4"/>
  <c r="N731" i="4"/>
  <c r="N729" i="4"/>
  <c r="N727" i="4"/>
  <c r="N725" i="4"/>
  <c r="N723" i="4"/>
  <c r="N721" i="4"/>
  <c r="N719" i="4"/>
  <c r="N717" i="4"/>
  <c r="N715" i="4"/>
  <c r="N713" i="4"/>
  <c r="N711" i="4"/>
  <c r="N709" i="4"/>
  <c r="N707" i="4"/>
  <c r="N705" i="4"/>
  <c r="N703" i="4"/>
  <c r="N701" i="4"/>
  <c r="N699" i="4"/>
  <c r="N697" i="4"/>
  <c r="N695" i="4"/>
  <c r="N693" i="4"/>
  <c r="N691" i="4"/>
  <c r="N689" i="4"/>
  <c r="N687" i="4"/>
  <c r="N685" i="4"/>
  <c r="N683" i="4"/>
  <c r="N681" i="4"/>
  <c r="N679" i="4"/>
  <c r="N677" i="4"/>
  <c r="N675" i="4"/>
  <c r="N673" i="4"/>
  <c r="N671" i="4"/>
  <c r="N669" i="4"/>
  <c r="N667" i="4"/>
  <c r="N665" i="4"/>
  <c r="N663" i="4"/>
  <c r="N661" i="4"/>
  <c r="N659" i="4"/>
  <c r="N657" i="4"/>
  <c r="N655" i="4"/>
  <c r="N653" i="4"/>
  <c r="N651" i="4"/>
  <c r="N649" i="4"/>
  <c r="N647" i="4"/>
  <c r="N645" i="4"/>
  <c r="N643" i="4"/>
  <c r="N641" i="4"/>
  <c r="N639" i="4"/>
  <c r="N637" i="4"/>
  <c r="N635" i="4"/>
  <c r="N633" i="4"/>
  <c r="N631" i="4"/>
  <c r="N629" i="4"/>
  <c r="N627" i="4"/>
  <c r="N625" i="4"/>
  <c r="N623" i="4"/>
  <c r="N621" i="4"/>
  <c r="N619" i="4"/>
  <c r="N617" i="4"/>
  <c r="N615" i="4"/>
  <c r="N613" i="4"/>
  <c r="N611" i="4"/>
  <c r="N609" i="4"/>
  <c r="N607" i="4"/>
  <c r="N605" i="4"/>
  <c r="N603" i="4"/>
  <c r="N601" i="4"/>
  <c r="N599" i="4"/>
  <c r="N597" i="4"/>
  <c r="N595" i="4"/>
  <c r="N593" i="4"/>
  <c r="N591" i="4"/>
  <c r="N589" i="4"/>
  <c r="N587" i="4"/>
  <c r="N585" i="4"/>
  <c r="N583" i="4"/>
  <c r="N581" i="4"/>
  <c r="N579" i="4"/>
  <c r="N577" i="4"/>
  <c r="N575" i="4"/>
  <c r="N573" i="4"/>
  <c r="N571" i="4"/>
  <c r="N569" i="4"/>
  <c r="N567" i="4"/>
  <c r="N565" i="4"/>
  <c r="N563" i="4"/>
  <c r="N561" i="4"/>
  <c r="N559" i="4"/>
  <c r="N557" i="4"/>
  <c r="N555" i="4"/>
  <c r="N553" i="4"/>
  <c r="N551" i="4"/>
  <c r="N549" i="4"/>
  <c r="N547" i="4"/>
  <c r="N545" i="4"/>
  <c r="N543" i="4"/>
  <c r="N541" i="4"/>
  <c r="N539" i="4"/>
  <c r="N537" i="4"/>
  <c r="N535" i="4"/>
  <c r="N533" i="4"/>
  <c r="N531" i="4"/>
  <c r="N529" i="4"/>
  <c r="N527" i="4"/>
  <c r="N525" i="4"/>
  <c r="N523" i="4"/>
  <c r="N521" i="4"/>
  <c r="N519" i="4"/>
  <c r="N517" i="4"/>
  <c r="N515" i="4"/>
  <c r="N513" i="4"/>
  <c r="N511" i="4"/>
  <c r="N509" i="4"/>
  <c r="N507" i="4"/>
  <c r="N505" i="4"/>
  <c r="N503" i="4"/>
  <c r="N501" i="4"/>
  <c r="N499" i="4"/>
  <c r="N497" i="4"/>
  <c r="N495" i="4"/>
  <c r="N493" i="4"/>
  <c r="N491" i="4"/>
  <c r="N489" i="4"/>
  <c r="N487" i="4"/>
  <c r="N485" i="4"/>
  <c r="N483" i="4"/>
  <c r="N481" i="4"/>
  <c r="N479" i="4"/>
  <c r="N477" i="4"/>
  <c r="N474" i="4"/>
  <c r="N472" i="4"/>
  <c r="N470" i="4"/>
  <c r="N468" i="4"/>
  <c r="N466" i="4"/>
  <c r="N464" i="4"/>
  <c r="N463" i="4"/>
  <c r="N461" i="4"/>
  <c r="N459" i="4"/>
  <c r="N457" i="4"/>
  <c r="N455" i="4"/>
  <c r="N453" i="4"/>
  <c r="N451" i="4"/>
  <c r="N449" i="4"/>
  <c r="N447" i="4"/>
  <c r="N445" i="4"/>
  <c r="N443" i="4"/>
  <c r="N441" i="4"/>
  <c r="N439" i="4"/>
  <c r="N437" i="4"/>
  <c r="N435" i="4"/>
  <c r="N433" i="4"/>
  <c r="N431" i="4"/>
  <c r="N429" i="4"/>
  <c r="N427" i="4"/>
  <c r="N425" i="4"/>
  <c r="N423" i="4"/>
  <c r="N422" i="4"/>
  <c r="N421" i="4"/>
  <c r="N419" i="4"/>
  <c r="N417" i="4"/>
  <c r="N415" i="4"/>
  <c r="N413" i="4"/>
  <c r="N411" i="4"/>
  <c r="N409" i="4"/>
  <c r="N407" i="4"/>
  <c r="N405" i="4"/>
  <c r="N401" i="4"/>
  <c r="N399" i="4"/>
  <c r="N397" i="4"/>
  <c r="N395" i="4"/>
  <c r="N393" i="4"/>
  <c r="N391" i="4"/>
  <c r="N389" i="4"/>
  <c r="N387" i="4"/>
  <c r="N385" i="4"/>
  <c r="N383" i="4"/>
  <c r="N381" i="4"/>
  <c r="N379" i="4"/>
  <c r="N377" i="4"/>
  <c r="N375" i="4"/>
  <c r="N373" i="4"/>
  <c r="N371" i="4"/>
  <c r="N369" i="4"/>
  <c r="N367" i="4"/>
  <c r="N365" i="4"/>
  <c r="N363" i="4"/>
  <c r="N361" i="4"/>
  <c r="N355" i="4"/>
  <c r="N349" i="4"/>
  <c r="N347" i="4"/>
  <c r="N345" i="4"/>
  <c r="N341" i="4"/>
  <c r="N339" i="4"/>
  <c r="N333" i="4"/>
  <c r="N331" i="4"/>
  <c r="N329" i="4"/>
  <c r="N327" i="4"/>
  <c r="N323" i="4"/>
  <c r="N315" i="4"/>
  <c r="N313" i="4"/>
  <c r="N311" i="4"/>
  <c r="N307" i="4"/>
  <c r="N299" i="4"/>
  <c r="N297" i="4"/>
  <c r="N295" i="4"/>
  <c r="N292" i="4"/>
  <c r="N291" i="4"/>
  <c r="N283" i="4"/>
  <c r="N281" i="4"/>
  <c r="N279" i="4"/>
  <c r="N275" i="4"/>
  <c r="N267" i="4"/>
  <c r="N265" i="4"/>
  <c r="N263" i="4"/>
  <c r="N259" i="4"/>
  <c r="N251" i="4"/>
  <c r="N249" i="4"/>
  <c r="N247" i="4"/>
  <c r="N243" i="4"/>
  <c r="N235" i="4"/>
  <c r="N233" i="4"/>
  <c r="N231" i="4"/>
  <c r="N227" i="4"/>
  <c r="N225" i="4"/>
  <c r="N223" i="4"/>
  <c r="N221" i="4"/>
  <c r="N219" i="4"/>
  <c r="N217" i="4"/>
  <c r="N215" i="4"/>
  <c r="N211" i="4"/>
  <c r="N209" i="4"/>
  <c r="N207" i="4"/>
  <c r="N205" i="4"/>
  <c r="N203" i="4"/>
  <c r="N201" i="4"/>
  <c r="N199" i="4"/>
  <c r="N195" i="4"/>
  <c r="N193" i="4"/>
  <c r="N191" i="4"/>
  <c r="N189" i="4"/>
  <c r="N187" i="4"/>
  <c r="N185" i="4"/>
  <c r="N183" i="4"/>
  <c r="N181" i="4"/>
  <c r="N179" i="4"/>
  <c r="N177" i="4"/>
  <c r="N175" i="4"/>
  <c r="N173" i="4"/>
  <c r="N171" i="4"/>
  <c r="N169" i="4"/>
  <c r="N167" i="4"/>
  <c r="N165" i="4"/>
  <c r="N163" i="4"/>
  <c r="N161" i="4"/>
  <c r="N159" i="4"/>
  <c r="N157" i="4"/>
  <c r="N155" i="4"/>
  <c r="N153" i="4"/>
  <c r="N151" i="4"/>
  <c r="N149" i="4"/>
  <c r="N147" i="4"/>
  <c r="N145" i="4"/>
  <c r="N143" i="4"/>
  <c r="N141" i="4"/>
  <c r="N139" i="4"/>
  <c r="N137" i="4"/>
  <c r="N135" i="4"/>
  <c r="N133" i="4"/>
  <c r="N131" i="4"/>
  <c r="N129" i="4"/>
  <c r="N127" i="4"/>
  <c r="N125" i="4"/>
  <c r="N123" i="4"/>
  <c r="N121" i="4"/>
  <c r="N119" i="4"/>
  <c r="N117" i="4"/>
  <c r="N115" i="4"/>
  <c r="N113" i="4"/>
  <c r="N111" i="4"/>
  <c r="N109" i="4"/>
  <c r="N107" i="4"/>
  <c r="N105" i="4"/>
  <c r="N103" i="4"/>
  <c r="N101" i="4"/>
  <c r="N99" i="4"/>
  <c r="N97" i="4"/>
  <c r="N95" i="4"/>
  <c r="N93" i="4"/>
  <c r="N91" i="4"/>
  <c r="N89" i="4"/>
  <c r="N87" i="4"/>
  <c r="N85" i="4"/>
  <c r="N83" i="4"/>
  <c r="N81" i="4"/>
  <c r="N79" i="4"/>
  <c r="N77" i="4"/>
  <c r="N75" i="4"/>
  <c r="N73" i="4"/>
  <c r="N71" i="4"/>
  <c r="N69" i="4"/>
  <c r="N67" i="4"/>
  <c r="N65" i="4"/>
  <c r="N63" i="4"/>
  <c r="N61" i="4"/>
  <c r="N59" i="4"/>
  <c r="N57" i="4"/>
  <c r="N55" i="4"/>
  <c r="N53" i="4"/>
  <c r="N51" i="4"/>
  <c r="N49" i="4"/>
  <c r="N47" i="4"/>
  <c r="N45" i="4"/>
  <c r="N43" i="4"/>
  <c r="N41" i="4"/>
  <c r="N39" i="4"/>
  <c r="N37" i="4"/>
  <c r="N35" i="4"/>
  <c r="N33" i="4"/>
  <c r="N31" i="4"/>
  <c r="N29" i="4"/>
  <c r="N27" i="4"/>
  <c r="N25" i="4"/>
  <c r="N23" i="4"/>
  <c r="N21" i="4"/>
  <c r="N19" i="4"/>
  <c r="N17" i="4"/>
  <c r="N15" i="4"/>
  <c r="N13" i="4"/>
  <c r="N11" i="4"/>
  <c r="N9" i="4"/>
  <c r="N7" i="4"/>
</calcChain>
</file>

<file path=xl/connections.xml><?xml version="1.0" encoding="utf-8"?>
<connections xmlns="http://schemas.openxmlformats.org/spreadsheetml/2006/main">
  <connection id="1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euil3!$C$4:$E$15" type="102" refreshedVersion="6" minRefreshableVersion="5">
    <extLst>
      <ext xmlns:x15="http://schemas.microsoft.com/office/spreadsheetml/2010/11/main" uri="{DE250136-89BD-433C-8126-D09CA5730AF9}">
        <x15:connection id="Plage">
          <x15:rangePr sourceName="_xlcn.WorksheetConnection_Feuil3C4E15"/>
        </x15:connection>
      </ext>
    </extLst>
  </connection>
</connections>
</file>

<file path=xl/sharedStrings.xml><?xml version="1.0" encoding="utf-8"?>
<sst xmlns="http://schemas.openxmlformats.org/spreadsheetml/2006/main" count="2306" uniqueCount="372">
  <si>
    <t>INDICATEURS</t>
  </si>
  <si>
    <t>Mauvais</t>
  </si>
  <si>
    <t>Passable</t>
  </si>
  <si>
    <t>Bien</t>
  </si>
  <si>
    <t>Très Bien</t>
  </si>
  <si>
    <t>Effectif</t>
  </si>
  <si>
    <t>TOTAL</t>
  </si>
  <si>
    <t>Moyenne</t>
  </si>
  <si>
    <t>1- Disponibilité de poteaux électriques BT dans les localités</t>
  </si>
  <si>
    <t>Très Mauvais</t>
  </si>
  <si>
    <t>Departements</t>
  </si>
  <si>
    <t>Communes</t>
  </si>
  <si>
    <t>Goupes</t>
  </si>
  <si>
    <t>SEME-KPODJI</t>
  </si>
  <si>
    <t>2- Prix du branchement</t>
  </si>
  <si>
    <t>3-Existence/fonctionnalité de l’éclairage public</t>
  </si>
  <si>
    <t>4- Fréquence des coupures</t>
  </si>
  <si>
    <t>5-   Délais de remise sous tension en cas de coupure</t>
  </si>
  <si>
    <t>6- Qualité de l’accueil par les prestataires en cas de demande de branchement</t>
  </si>
  <si>
    <t>7- Délais de branchement</t>
  </si>
  <si>
    <t>8- Temps de réaction des prestataires pour les demandes de dépannage</t>
  </si>
  <si>
    <t>JEUNES</t>
  </si>
  <si>
    <t>HOMMES</t>
  </si>
  <si>
    <t>FEMMES</t>
  </si>
  <si>
    <t>POBE</t>
  </si>
  <si>
    <t>SINENDE</t>
  </si>
  <si>
    <t>6- Qualité de l’accueil des prestataires en cas de demande de branchement</t>
  </si>
  <si>
    <t>NATITINGOU</t>
  </si>
  <si>
    <t>OUAKE</t>
  </si>
  <si>
    <t>TOFFO</t>
  </si>
  <si>
    <t>TORI</t>
  </si>
  <si>
    <t>9 </t>
  </si>
  <si>
    <t>2 </t>
  </si>
  <si>
    <t>0 </t>
  </si>
  <si>
    <t>11 </t>
  </si>
  <si>
    <t>1*9=9 </t>
  </si>
  <si>
    <t>2*2=4 </t>
  </si>
  <si>
    <t>3*0=0 </t>
  </si>
  <si>
    <t>4*0=0 </t>
  </si>
  <si>
    <t>5*0=0 </t>
  </si>
  <si>
    <t>13 </t>
  </si>
  <si>
    <t>7 </t>
  </si>
  <si>
    <t>1 </t>
  </si>
  <si>
    <t>1*7=7 </t>
  </si>
  <si>
    <t>4*1=4 </t>
  </si>
  <si>
    <t>5*1=5 </t>
  </si>
  <si>
    <t>20 </t>
  </si>
  <si>
    <t>3*2=6 </t>
  </si>
  <si>
    <t>17 </t>
  </si>
  <si>
    <t>3’- Fonctionnalité de l’éclairage public</t>
  </si>
  <si>
    <t>1*11=11</t>
  </si>
  <si>
    <t>2*0=0</t>
  </si>
  <si>
    <t>3*0=0</t>
  </si>
  <si>
    <t>4*0=0</t>
  </si>
  <si>
    <t>5*0=0</t>
  </si>
  <si>
    <t> 1*0=0</t>
  </si>
  <si>
    <t>2*0=0 </t>
  </si>
  <si>
    <t>- </t>
  </si>
  <si>
    <t> 0</t>
  </si>
  <si>
    <t> 3</t>
  </si>
  <si>
    <t>4 </t>
  </si>
  <si>
    <t>1*1=1 </t>
  </si>
  <si>
    <t>2*1=2 </t>
  </si>
  <si>
    <t> 3*3=9</t>
  </si>
  <si>
    <t> 4*2=8</t>
  </si>
  <si>
    <t>5*4=20 </t>
  </si>
  <si>
    <t>40 </t>
  </si>
  <si>
    <t> 1*11=11</t>
  </si>
  <si>
    <t>KARIMAMAN</t>
  </si>
  <si>
    <t>3* 0=0</t>
  </si>
  <si>
    <t>1*1=1</t>
  </si>
  <si>
    <t>2*7=14</t>
  </si>
  <si>
    <t>3*3=9</t>
  </si>
  <si>
    <t>1*0=0</t>
  </si>
  <si>
    <t>2*9=18</t>
  </si>
  <si>
    <t>3*2=6</t>
  </si>
  <si>
    <t> 9</t>
  </si>
  <si>
    <t>16 </t>
  </si>
  <si>
    <t> 0¤1=0</t>
  </si>
  <si>
    <t>3¤2 =6</t>
  </si>
  <si>
    <t>3¤9=27 </t>
  </si>
  <si>
    <t>4¤3=12 </t>
  </si>
  <si>
    <t>5¤1=5 </t>
  </si>
  <si>
    <t>50 </t>
  </si>
  <si>
    <t>3 </t>
  </si>
  <si>
    <t>0¤1=0 </t>
  </si>
  <si>
    <t>3¤2 =6 </t>
  </si>
  <si>
    <t>3¤13=39 </t>
  </si>
  <si>
    <t> 0¤4=0</t>
  </si>
  <si>
    <t>0¤5=0 </t>
  </si>
  <si>
    <t>45 </t>
  </si>
  <si>
    <t>16¤1=16 </t>
  </si>
  <si>
    <t>2* 0=0</t>
  </si>
  <si>
    <t> 6</t>
  </si>
  <si>
    <t>10 </t>
  </si>
  <si>
    <t>1*0=0 </t>
  </si>
  <si>
    <t>6¤4=24 </t>
  </si>
  <si>
    <t>10¤5=50 </t>
  </si>
  <si>
    <t> 74</t>
  </si>
  <si>
    <t> 16</t>
  </si>
  <si>
    <t> 2</t>
  </si>
  <si>
    <t> 15</t>
  </si>
  <si>
    <t>33 </t>
  </si>
  <si>
    <t> 13</t>
  </si>
  <si>
    <t>22 </t>
  </si>
  <si>
    <t> 1</t>
  </si>
  <si>
    <t> 41</t>
  </si>
  <si>
    <t>12 </t>
  </si>
  <si>
    <t>70 </t>
  </si>
  <si>
    <t> 14</t>
  </si>
  <si>
    <t>14 </t>
  </si>
  <si>
    <t>46 </t>
  </si>
  <si>
    <t>N'DALI</t>
  </si>
  <si>
    <t> 8</t>
  </si>
  <si>
    <t> 1*8=8</t>
  </si>
  <si>
    <t>4*4=16 </t>
  </si>
  <si>
    <t>5*3=15 </t>
  </si>
  <si>
    <t> 37</t>
  </si>
  <si>
    <t>5 </t>
  </si>
  <si>
    <t>15 </t>
  </si>
  <si>
    <t> 1*3=3</t>
  </si>
  <si>
    <t>2*5=10 </t>
  </si>
  <si>
    <t> 3*2=6</t>
  </si>
  <si>
    <t> 4*3=12</t>
  </si>
  <si>
    <t>5*2=10 </t>
  </si>
  <si>
    <t> 1*7=7</t>
  </si>
  <si>
    <t>2*4=8 </t>
  </si>
  <si>
    <t> 30</t>
  </si>
  <si>
    <t> 5</t>
  </si>
  <si>
    <t> 1*5=5</t>
  </si>
  <si>
    <t>3*5=15 </t>
  </si>
  <si>
    <t>4*3=12 </t>
  </si>
  <si>
    <t>32 </t>
  </si>
  <si>
    <t> *0=0</t>
  </si>
  <si>
    <t>4*2=8 </t>
  </si>
  <si>
    <t>5*9=45 </t>
  </si>
  <si>
    <t>63 </t>
  </si>
  <si>
    <t> 11</t>
  </si>
  <si>
    <t> 4*0=0</t>
  </si>
  <si>
    <t>5*11=55 </t>
  </si>
  <si>
    <t>71 </t>
  </si>
  <si>
    <t> 5*0=0</t>
  </si>
  <si>
    <t>8 </t>
  </si>
  <si>
    <t> 27</t>
  </si>
  <si>
    <t> 1*1=1</t>
  </si>
  <si>
    <t>3*1=3 </t>
  </si>
  <si>
    <t> 57</t>
  </si>
  <si>
    <t>6 </t>
  </si>
  <si>
    <t>1*2=2 </t>
  </si>
  <si>
    <t>2*6=12 </t>
  </si>
  <si>
    <t>3*4=12 </t>
  </si>
  <si>
    <t> 39</t>
  </si>
  <si>
    <t>3*7=21 </t>
  </si>
  <si>
    <t>4*5=20 </t>
  </si>
  <si>
    <t>56 </t>
  </si>
  <si>
    <t> 1*2=2</t>
  </si>
  <si>
    <t>2*3=6 </t>
  </si>
  <si>
    <t>4*8=32 </t>
  </si>
  <si>
    <t>5*8=40 </t>
  </si>
  <si>
    <t>64 </t>
  </si>
  <si>
    <t> 10</t>
  </si>
  <si>
    <t> 1*10=10</t>
  </si>
  <si>
    <t>2*12=24 </t>
  </si>
  <si>
    <t>31 </t>
  </si>
  <si>
    <t>1*14=14 </t>
  </si>
  <si>
    <t>29 </t>
  </si>
  <si>
    <t>2*3=6</t>
  </si>
  <si>
    <t>3*6=18</t>
  </si>
  <si>
    <t>4*4=16</t>
  </si>
  <si>
    <t>5*2=10</t>
  </si>
  <si>
    <t>5*14=70</t>
  </si>
  <si>
    <t>74 </t>
  </si>
  <si>
    <t>5*15=75</t>
  </si>
  <si>
    <t>75 </t>
  </si>
  <si>
    <t> 1*15=15</t>
  </si>
  <si>
    <t>KANDI</t>
  </si>
  <si>
    <t>3*15=45 </t>
  </si>
  <si>
    <t> 4</t>
  </si>
  <si>
    <t>3*10=30 </t>
  </si>
  <si>
    <t> 2*9=18</t>
  </si>
  <si>
    <t>4*6=24 </t>
  </si>
  <si>
    <t>4*13=52 </t>
  </si>
  <si>
    <t> 13¤1=13</t>
  </si>
  <si>
    <t>2¤2 =4</t>
  </si>
  <si>
    <t>3¤0=0 </t>
  </si>
  <si>
    <t>4¤0=0 </t>
  </si>
  <si>
    <t>5¤0=0</t>
  </si>
  <si>
    <t>3¤0 =0 </t>
  </si>
  <si>
    <t>13¤4=52</t>
  </si>
  <si>
    <t>0¤1=0</t>
  </si>
  <si>
    <t>15¤3=45 </t>
  </si>
  <si>
    <t>0¤1=16 </t>
  </si>
  <si>
    <t>0¤2=0</t>
  </si>
  <si>
    <t>0 ¤3=0</t>
  </si>
  <si>
    <t> 8¤4=32</t>
  </si>
  <si>
    <t>7¤5= 35</t>
  </si>
  <si>
    <t>12¤1=12 </t>
  </si>
  <si>
    <t>2¤2=4</t>
  </si>
  <si>
    <t>8¤1=8 </t>
  </si>
  <si>
    <t> 2¤6= 12</t>
  </si>
  <si>
    <t> 20</t>
  </si>
  <si>
    <t>12¤1=12</t>
  </si>
  <si>
    <t>3x1=3</t>
  </si>
  <si>
    <t>8x2=16</t>
  </si>
  <si>
    <t>0x3=0</t>
  </si>
  <si>
    <t>0x4=0</t>
  </si>
  <si>
    <t>0x5-0</t>
  </si>
  <si>
    <t>7x1= 7</t>
  </si>
  <si>
    <t>3x2=6</t>
  </si>
  <si>
    <t>1x3=3</t>
  </si>
  <si>
    <t>0x5=0</t>
  </si>
  <si>
    <t>11x1= 11</t>
  </si>
  <si>
    <t>0x2=0</t>
  </si>
  <si>
    <t>0x1= 0</t>
  </si>
  <si>
    <t>10x4=40</t>
  </si>
  <si>
    <t>1x5=5</t>
  </si>
  <si>
    <t>GRAND-POPO</t>
  </si>
  <si>
    <t xml:space="preserve"> </t>
  </si>
  <si>
    <t>1x1= 1</t>
  </si>
  <si>
    <t>0x2= 0</t>
  </si>
  <si>
    <t>4x3= 12</t>
  </si>
  <si>
    <t>1x4= 4</t>
  </si>
  <si>
    <t>0x5= 0</t>
  </si>
  <si>
    <t>5x1= 5</t>
  </si>
  <si>
    <t>1x2= 2</t>
  </si>
  <si>
    <t>0x3= 0</t>
  </si>
  <si>
    <t>0x4= 0</t>
  </si>
  <si>
    <t>0x1=0</t>
  </si>
  <si>
    <t>6x3=18</t>
  </si>
  <si>
    <t>6x1= 6</t>
  </si>
  <si>
    <t>6x2= 12</t>
  </si>
  <si>
    <t>6x4=24</t>
  </si>
  <si>
    <t>6x1=6</t>
  </si>
  <si>
    <t>0x4-=0</t>
  </si>
  <si>
    <t>1x2=14</t>
  </si>
  <si>
    <t>2x3=6</t>
  </si>
  <si>
    <t>7x1=7</t>
  </si>
  <si>
    <t>2x2= 4</t>
  </si>
  <si>
    <t xml:space="preserve">0x5=0 </t>
  </si>
  <si>
    <t>5x2= 10</t>
  </si>
  <si>
    <t>4x1=4</t>
  </si>
  <si>
    <t>5x2=10</t>
  </si>
  <si>
    <t>1x3= 3</t>
  </si>
  <si>
    <t>9x3=27</t>
  </si>
  <si>
    <t>9x1=9</t>
  </si>
  <si>
    <t>10x1=10</t>
  </si>
  <si>
    <t>4x3=12</t>
  </si>
  <si>
    <t xml:space="preserve">0x2=0 </t>
  </si>
  <si>
    <t>10x3=30</t>
  </si>
  <si>
    <t>9x5= 45</t>
  </si>
  <si>
    <t>1x2=2</t>
  </si>
  <si>
    <t>COME</t>
  </si>
  <si>
    <t>1x4=4</t>
  </si>
  <si>
    <t>5x1=5</t>
  </si>
  <si>
    <t>4x2=8</t>
  </si>
  <si>
    <t>2x2=4</t>
  </si>
  <si>
    <t>8x3=24</t>
  </si>
  <si>
    <t>8x1=8</t>
  </si>
  <si>
    <t>7x2=14</t>
  </si>
  <si>
    <t>3x3=9</t>
  </si>
  <si>
    <t>0X1=0</t>
  </si>
  <si>
    <t>0X2=0</t>
  </si>
  <si>
    <t>11X3=33</t>
  </si>
  <si>
    <t>0X4=0</t>
  </si>
  <si>
    <t>0X5=0</t>
  </si>
  <si>
    <t>9X1=9</t>
  </si>
  <si>
    <t>2X2=4</t>
  </si>
  <si>
    <t>0X3=0</t>
  </si>
  <si>
    <t>8X3=24</t>
  </si>
  <si>
    <t>3X4=12</t>
  </si>
  <si>
    <t>10X1=10</t>
  </si>
  <si>
    <t>1X2=2</t>
  </si>
  <si>
    <t>5X1=5</t>
  </si>
  <si>
    <t>6X2=12</t>
  </si>
  <si>
    <t>11X4=44</t>
  </si>
  <si>
    <t>0X3-0</t>
  </si>
  <si>
    <t>7X1=7</t>
  </si>
  <si>
    <t>3X3=9</t>
  </si>
  <si>
    <t>TOVIKLIN</t>
  </si>
  <si>
    <t>4X2=8</t>
  </si>
  <si>
    <t>1X1=1</t>
  </si>
  <si>
    <t>10X4=41</t>
  </si>
  <si>
    <t>6X3=18</t>
  </si>
  <si>
    <t>4X4=16</t>
  </si>
  <si>
    <t>11X1=11</t>
  </si>
  <si>
    <t>10X5=50</t>
  </si>
  <si>
    <t>4X3=12</t>
  </si>
  <si>
    <t>3X1=3</t>
  </si>
  <si>
    <t>7X21</t>
  </si>
  <si>
    <t>2X3=6</t>
  </si>
  <si>
    <t>7X4=28</t>
  </si>
  <si>
    <t>DJAKOTOMEY</t>
  </si>
  <si>
    <t>10x2=20</t>
  </si>
  <si>
    <t>1x2=0</t>
  </si>
  <si>
    <t>11x3=33</t>
  </si>
  <si>
    <t>ABOMEY</t>
  </si>
  <si>
    <t>DJIDJA</t>
  </si>
  <si>
    <t>GLAZOUE</t>
  </si>
  <si>
    <t>SAVALOU</t>
  </si>
  <si>
    <t>ZOGBODOMEY</t>
  </si>
  <si>
    <r>
      <t>1- Di</t>
    </r>
    <r>
      <rPr>
        <b/>
        <sz val="11"/>
        <color rgb="FF000000"/>
        <rFont val="Arial Narrow"/>
        <family val="2"/>
      </rPr>
      <t>sponibilité de poteaux électriques BT dans les localités</t>
    </r>
  </si>
  <si>
    <t>3- Existence / fonctionnalité de l’éclairage public</t>
  </si>
  <si>
    <t xml:space="preserve">4- Fréquence des coupures </t>
  </si>
  <si>
    <r>
      <t xml:space="preserve">2- </t>
    </r>
    <r>
      <rPr>
        <sz val="11"/>
        <color rgb="FF000000"/>
        <rFont val="Arial Narrow"/>
        <family val="2"/>
      </rPr>
      <t>Le prix du branchement</t>
    </r>
  </si>
  <si>
    <r>
      <t>5- Délais de remise sous tension en cas de coupure</t>
    </r>
    <r>
      <rPr>
        <sz val="11"/>
        <color rgb="FF000000"/>
        <rFont val="Arial Narrow"/>
        <family val="2"/>
      </rPr>
      <t> </t>
    </r>
  </si>
  <si>
    <r>
      <t>1- D</t>
    </r>
    <r>
      <rPr>
        <sz val="11"/>
        <color rgb="FF000000"/>
        <rFont val="Arial Narrow"/>
        <family val="2"/>
      </rPr>
      <t>isponibilité de poteaux électriques BT dans les localités</t>
    </r>
  </si>
  <si>
    <r>
      <t xml:space="preserve">3-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Existence  de l’éclairage public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</si>
  <si>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La fréquence des coupures</t>
    </r>
  </si>
  <si>
    <r>
      <t xml:space="preserve">5-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Délais de remise sous tension en cas de coupure</t>
    </r>
  </si>
  <si>
    <r>
      <t xml:space="preserve">6-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Qualité de l’accueil des prestataires en cas de demande de branchement</t>
    </r>
  </si>
  <si>
    <r>
      <t xml:space="preserve">7-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Délais de branchement</t>
    </r>
  </si>
  <si>
    <r>
      <t xml:space="preserve">8-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Temps de réaction  des prestataires pour les demandes de dépannage</t>
    </r>
  </si>
  <si>
    <r>
      <t xml:space="preserve">3-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Existence / fonctionnalité de l’éclairage public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</si>
  <si>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Disposition à payer les factures SBEE</t>
    </r>
  </si>
  <si>
    <r>
      <t xml:space="preserve">5-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Qualité du rôle du comité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</si>
  <si>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Disposition à payer le coût de la consommation de l’énergie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</si>
  <si>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Disponibilité des populations à payer le coût de l’énergie conventionnel</t>
    </r>
  </si>
  <si>
    <r>
      <t xml:space="preserve">5-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Qualité du rôle des membres du comité </t>
    </r>
  </si>
  <si>
    <r>
      <t>1- D</t>
    </r>
    <r>
      <rPr>
        <sz val="11"/>
        <color rgb="FF000000"/>
        <rFont val="Arial Narrow"/>
        <family val="2"/>
      </rPr>
      <t xml:space="preserve">isponibilité des poteaux électriques </t>
    </r>
  </si>
  <si>
    <r>
      <t xml:space="preserve">3-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Existence / fonctionnement de l’éclairage public</t>
    </r>
  </si>
  <si>
    <r>
      <t xml:space="preserve">1- </t>
    </r>
    <r>
      <rPr>
        <sz val="11"/>
        <color rgb="FF000000"/>
        <rFont val="Arial Narrow"/>
        <family val="2"/>
      </rPr>
      <t xml:space="preserve">Disponibilité des poteaux électriques </t>
    </r>
  </si>
  <si>
    <r>
      <t xml:space="preserve">1- </t>
    </r>
    <r>
      <rPr>
        <sz val="11"/>
        <color rgb="FF000000"/>
        <rFont val="Arial Narrow"/>
        <family val="2"/>
      </rPr>
      <t>Disponibilité de poteaux électriques BT dans les localités</t>
    </r>
  </si>
  <si>
    <r>
      <t xml:space="preserve">1- Disponibilité de </t>
    </r>
    <r>
      <rPr>
        <sz val="11"/>
        <color rgb="FF000000"/>
        <rFont val="Arial Narrow"/>
        <family val="2"/>
      </rPr>
      <t>poteaux électriques BT dans les localités</t>
    </r>
  </si>
  <si>
    <t>1- Accessibilité à l’information sur la juridiction administrative</t>
  </si>
  <si>
    <t>2- Accessibilité physique à la juridiction administrative</t>
  </si>
  <si>
    <t>3- Accessibilité économique à la juridiction administrative</t>
  </si>
  <si>
    <t>4- Nombre de renvoi d’audience/Réactivité de la justice</t>
  </si>
  <si>
    <t xml:space="preserve">5- Délai de disponibilité des décisions rendues au niveau du greffe de la chambre administrative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</si>
  <si>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6- Respect du principe du contradictoire </t>
  </si>
  <si>
    <t>7- Niveau de confiance dans la justice administrative</t>
  </si>
  <si>
    <t>8- Qualité/Fiabilité des services, satisfaction générale</t>
  </si>
  <si>
    <t>COTONOU</t>
  </si>
  <si>
    <t>Intances devant les chambres administratives</t>
  </si>
  <si>
    <t>OSC</t>
  </si>
  <si>
    <r>
      <t xml:space="preserve">1- Accessibilité à l’information sur la juridiction </t>
    </r>
    <r>
      <rPr>
        <b/>
        <sz val="12"/>
        <color rgb="FF000000"/>
        <rFont val="Times New Roman"/>
        <family val="1"/>
      </rPr>
      <t>administrative</t>
    </r>
  </si>
  <si>
    <t>Ne sait pas (NSP)</t>
  </si>
  <si>
    <t>Idem</t>
  </si>
  <si>
    <t>Néant</t>
  </si>
  <si>
    <t>NSP</t>
  </si>
  <si>
    <t>Moyenne_Eben</t>
  </si>
  <si>
    <t>1-Calcul du score total</t>
  </si>
  <si>
    <t>2-Calcul du score total</t>
  </si>
  <si>
    <t>3-Calcul du score total</t>
  </si>
  <si>
    <t>4-Calcul du score total</t>
  </si>
  <si>
    <t>5-Calcul du score total</t>
  </si>
  <si>
    <t>6-Calcul du score total</t>
  </si>
  <si>
    <t>7-Calcul du score total</t>
  </si>
  <si>
    <t>8-Calcul du score total</t>
  </si>
  <si>
    <t>Groupes</t>
  </si>
  <si>
    <t>2- Le prix du branchement</t>
  </si>
  <si>
    <t>5- Délais de remise sous tension en cas de coupure </t>
  </si>
  <si>
    <t xml:space="preserve">1-Calcul du score total </t>
  </si>
  <si>
    <t xml:space="preserve">2-Calcul du score total </t>
  </si>
  <si>
    <t xml:space="preserve">7-Calcul du score total </t>
  </si>
  <si>
    <r>
      <t>8-Calcul du score total</t>
    </r>
    <r>
      <rPr>
        <b/>
        <sz val="11"/>
        <color theme="1"/>
        <rFont val="Arial Narrow"/>
        <family val="2"/>
      </rPr>
      <t xml:space="preserve">  </t>
    </r>
  </si>
  <si>
    <t xml:space="preserve">8-Calcul du score total </t>
  </si>
  <si>
    <r>
      <t>9-Calcul du score total</t>
    </r>
    <r>
      <rPr>
        <b/>
        <sz val="11"/>
        <color theme="1"/>
        <rFont val="Arial Narrow"/>
        <family val="2"/>
      </rPr>
      <t xml:space="preserve">  </t>
    </r>
  </si>
  <si>
    <t>9-Calcul du score total</t>
  </si>
  <si>
    <t>Indicateurs / Secteurs</t>
  </si>
  <si>
    <t>Energie</t>
  </si>
  <si>
    <t>Disponibilité de poteaux électriques BT dans les localités</t>
  </si>
  <si>
    <t>Le prix du branchement</t>
  </si>
  <si>
    <t>Existence / fonctionnalité de l’éclairage public</t>
  </si>
  <si>
    <t xml:space="preserve">Fréquence des coupures </t>
  </si>
  <si>
    <t>Délais de remise sous tension en cas de coupure </t>
  </si>
  <si>
    <t>Qualité de l’accueil des prestataires en cas de demande de branchement</t>
  </si>
  <si>
    <t>Délais de branchement</t>
  </si>
  <si>
    <t>Temps de réaction des prestataires pour les demandes de dépannage</t>
  </si>
  <si>
    <t>Moyennes des Indicateurs</t>
  </si>
  <si>
    <t>Indicateurs / Secteur</t>
  </si>
  <si>
    <t>INDICATEURS / SECTEURS ENERGIE</t>
  </si>
  <si>
    <t>Esimation de la moyenne nationale dans le secteur de l'énergie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</si>
</sst>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00_-;\-* #,##0.0000_-;_-* &quot;-&quot;??_-;_-@_-"/>
    <numFmt numFmtId="166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rgb="FFFF0000"/>
      <name val="Arial Narrow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rgb="FF000000"/>
      <name val="Arial Narrow"/>
      <family val="2"/>
    </font>
    <font>
      <b/>
      <i/>
      <sz val="14"/>
      <color rgb="FF7030A0"/>
      <name val="Arial Narrow"/>
      <family val="2"/>
    </font>
    <font>
      <b/>
      <i/>
      <sz val="12"/>
      <color rgb="FF7030A0"/>
      <name val="Arial Narrow"/>
      <family val="2"/>
    </font>
    <font>
      <b/>
      <i/>
      <sz val="16"/>
      <color rgb="FF7030A0"/>
      <name val="Arial Narrow"/>
      <family val="2"/>
    </font>
    <font>
      <i/>
      <sz val="12"/>
      <color rgb="FF000000"/>
      <name val="Arial Narrow"/>
      <family val="2"/>
    </font>
    <font>
      <b/>
      <i/>
      <sz val="18"/>
      <color rgb="FF7030A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" fillId="0" borderId="0" xfId="0" applyFont="1"/>
    <xf numFmtId="0" fontId="25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3" fillId="0" borderId="0" xfId="0" applyNumberFormat="1" applyFont="1"/>
    <xf numFmtId="165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/>
    </xf>
    <xf numFmtId="166" fontId="3" fillId="0" borderId="0" xfId="1" applyNumberFormat="1" applyFont="1" applyFill="1" applyBorder="1"/>
    <xf numFmtId="166" fontId="3" fillId="0" borderId="1" xfId="1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165" fontId="6" fillId="0" borderId="1" xfId="1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Feuil1!$G$5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Feuil1!$E$6:$E$13</c:f>
              <c:strCache>
                <c:ptCount val="8"/>
                <c:pt idx="0">
                  <c:v>Disponibilité de poteaux électriques BT dans les localités</c:v>
                </c:pt>
                <c:pt idx="1">
                  <c:v>Le prix du branchement</c:v>
                </c:pt>
                <c:pt idx="2">
                  <c:v>Existence / fonctionnalité de l’éclairage public</c:v>
                </c:pt>
                <c:pt idx="3">
                  <c:v>Fréquence des coupures </c:v>
                </c:pt>
                <c:pt idx="4">
                  <c:v>Délais de remise sous tension en cas de coupure </c:v>
                </c:pt>
                <c:pt idx="5">
                  <c:v>Qualité de l’accueil des prestataires en cas de demande de branchement</c:v>
                </c:pt>
                <c:pt idx="6">
                  <c:v>Délais de branchement</c:v>
                </c:pt>
                <c:pt idx="7">
                  <c:v>Temps de réaction des prestataires pour les demandes de dépannage</c:v>
                </c:pt>
              </c:strCache>
            </c:strRef>
          </c:cat>
          <c:val>
            <c:numRef>
              <c:f>Feuil1!$G$6:$G$13</c:f>
              <c:numCache>
                <c:formatCode>0</c:formatCode>
                <c:ptCount val="8"/>
                <c:pt idx="0">
                  <c:v>2.0762150361180831</c:v>
                </c:pt>
                <c:pt idx="1">
                  <c:v>1.8321938218752623</c:v>
                </c:pt>
                <c:pt idx="2">
                  <c:v>1.8858339029391664</c:v>
                </c:pt>
                <c:pt idx="3">
                  <c:v>2.7107250205934417</c:v>
                </c:pt>
                <c:pt idx="4">
                  <c:v>2.7934519793072425</c:v>
                </c:pt>
                <c:pt idx="5">
                  <c:v>2.967339513556619</c:v>
                </c:pt>
                <c:pt idx="6">
                  <c:v>1.5288194444444445</c:v>
                </c:pt>
                <c:pt idx="7">
                  <c:v>2.5085146335146336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21-4F0A-9C40-7096B5C11A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986019200"/>
        <c:axId val="2064738816"/>
      </c:barChart>
      <c:catAx>
        <c:axId val="198601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4738816"/>
        <c:crosses val="autoZero"/>
        <c:auto val="1"/>
        <c:lblAlgn val="ctr"/>
        <c:lblOffset val="100"/>
        <c:noMultiLvlLbl val="0"/>
      </c:catAx>
      <c:valAx>
        <c:axId val="206473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601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3</xdr:row>
      <xdr:rowOff>85726</xdr:rowOff>
    </xdr:from>
    <xdr:to>
      <xdr:col>8</xdr:col>
      <xdr:colOff>257175</xdr:colOff>
      <xdr:row>21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3E80424-9E1C-44B2-AA0B-52AEE9678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N891"/>
  <sheetViews>
    <sheetView workbookViewId="0">
      <selection activeCell="Q12" sqref="Q12"/>
    </sheetView>
  </sheetViews>
  <sheetFormatPr baseColWidth="10" defaultRowHeight="16.5" x14ac:dyDescent="0.3"/>
  <cols>
    <col min="4" max="4" width="16.85546875" style="2" customWidth="1"/>
    <col min="5" max="5" width="14.7109375" style="2" customWidth="1"/>
    <col min="6" max="6" width="50.85546875" style="12" customWidth="1"/>
    <col min="7" max="7" width="16.140625" style="12" hidden="1" customWidth="1"/>
    <col min="8" max="8" width="13.140625" style="12" hidden="1" customWidth="1"/>
    <col min="9" max="9" width="12.85546875" style="12" hidden="1" customWidth="1"/>
    <col min="10" max="10" width="0" style="12" hidden="1" customWidth="1"/>
    <col min="11" max="11" width="17.5703125" style="12" hidden="1" customWidth="1"/>
    <col min="12" max="13" width="0" style="12" hidden="1" customWidth="1"/>
    <col min="14" max="14" width="14.7109375" style="12" customWidth="1"/>
  </cols>
  <sheetData>
    <row r="3" spans="4:14" ht="15" x14ac:dyDescent="0.25">
      <c r="D3" s="58" t="s">
        <v>11</v>
      </c>
      <c r="E3" s="58" t="s">
        <v>12</v>
      </c>
      <c r="F3" s="59" t="s">
        <v>0</v>
      </c>
      <c r="G3" s="56" t="s">
        <v>9</v>
      </c>
      <c r="H3" s="56" t="s">
        <v>1</v>
      </c>
      <c r="I3" s="56" t="s">
        <v>2</v>
      </c>
      <c r="J3" s="56" t="s">
        <v>3</v>
      </c>
      <c r="K3" s="56" t="s">
        <v>4</v>
      </c>
      <c r="L3" s="56" t="s">
        <v>5</v>
      </c>
      <c r="M3" s="56" t="s">
        <v>6</v>
      </c>
      <c r="N3" s="56" t="s">
        <v>339</v>
      </c>
    </row>
    <row r="4" spans="4:14" ht="15" x14ac:dyDescent="0.25">
      <c r="D4" s="58"/>
      <c r="E4" s="58"/>
      <c r="F4" s="59"/>
      <c r="G4" s="56"/>
      <c r="H4" s="56"/>
      <c r="I4" s="56"/>
      <c r="J4" s="56"/>
      <c r="K4" s="56"/>
      <c r="L4" s="56"/>
      <c r="M4" s="56"/>
      <c r="N4" s="56"/>
    </row>
    <row r="5" spans="4:14" x14ac:dyDescent="0.25">
      <c r="D5" s="58"/>
      <c r="E5" s="58"/>
      <c r="F5" s="59"/>
      <c r="G5" s="1">
        <v>1</v>
      </c>
      <c r="H5" s="1">
        <v>2</v>
      </c>
      <c r="I5" s="1">
        <v>3</v>
      </c>
      <c r="J5" s="1">
        <v>4</v>
      </c>
      <c r="K5" s="1">
        <v>5</v>
      </c>
      <c r="L5" s="56"/>
      <c r="M5" s="56"/>
      <c r="N5" s="56"/>
    </row>
    <row r="6" spans="4:14" x14ac:dyDescent="0.25">
      <c r="D6" s="57" t="s">
        <v>13</v>
      </c>
      <c r="E6" s="57" t="s">
        <v>21</v>
      </c>
      <c r="F6" s="7" t="s">
        <v>8</v>
      </c>
      <c r="G6" s="4">
        <v>12</v>
      </c>
      <c r="H6" s="4">
        <v>6</v>
      </c>
      <c r="I6" s="4">
        <v>0</v>
      </c>
      <c r="J6" s="4">
        <v>0</v>
      </c>
      <c r="K6" s="4">
        <v>0</v>
      </c>
      <c r="L6" s="4">
        <v>18</v>
      </c>
      <c r="M6" s="4"/>
      <c r="N6" s="4"/>
    </row>
    <row r="7" spans="4:14" x14ac:dyDescent="0.25">
      <c r="D7" s="57"/>
      <c r="E7" s="57"/>
      <c r="F7" s="14" t="s">
        <v>340</v>
      </c>
      <c r="G7" s="15">
        <v>12</v>
      </c>
      <c r="H7" s="15">
        <v>12</v>
      </c>
      <c r="I7" s="15">
        <v>0</v>
      </c>
      <c r="J7" s="15">
        <v>0</v>
      </c>
      <c r="K7" s="15">
        <v>0</v>
      </c>
      <c r="L7" s="15"/>
      <c r="M7" s="15">
        <v>24</v>
      </c>
      <c r="N7" s="15">
        <f>M7/L6</f>
        <v>1.3333333333333333</v>
      </c>
    </row>
    <row r="8" spans="4:14" x14ac:dyDescent="0.25">
      <c r="D8" s="57"/>
      <c r="E8" s="57"/>
      <c r="F8" s="7" t="s">
        <v>14</v>
      </c>
      <c r="G8" s="4">
        <v>15</v>
      </c>
      <c r="H8" s="4">
        <v>1</v>
      </c>
      <c r="I8" s="4">
        <v>2</v>
      </c>
      <c r="J8" s="4">
        <v>0</v>
      </c>
      <c r="K8" s="4">
        <v>0</v>
      </c>
      <c r="L8" s="4">
        <v>18</v>
      </c>
      <c r="M8" s="4"/>
      <c r="N8" s="4"/>
    </row>
    <row r="9" spans="4:14" x14ac:dyDescent="0.25">
      <c r="D9" s="57"/>
      <c r="E9" s="57"/>
      <c r="F9" s="7" t="s">
        <v>341</v>
      </c>
      <c r="G9" s="4">
        <v>15</v>
      </c>
      <c r="H9" s="4">
        <v>2</v>
      </c>
      <c r="I9" s="4">
        <v>6</v>
      </c>
      <c r="J9" s="4">
        <v>0</v>
      </c>
      <c r="K9" s="4">
        <v>0</v>
      </c>
      <c r="L9" s="4"/>
      <c r="M9" s="4">
        <v>23</v>
      </c>
      <c r="N9" s="4">
        <f t="shared" ref="N9:N71" si="0">M9/L8</f>
        <v>1.2777777777777777</v>
      </c>
    </row>
    <row r="10" spans="4:14" x14ac:dyDescent="0.25">
      <c r="D10" s="57"/>
      <c r="E10" s="57"/>
      <c r="F10" s="7" t="s">
        <v>15</v>
      </c>
      <c r="G10" s="4">
        <v>1</v>
      </c>
      <c r="H10" s="4">
        <v>0</v>
      </c>
      <c r="I10" s="4">
        <v>17</v>
      </c>
      <c r="J10" s="4">
        <v>0</v>
      </c>
      <c r="K10" s="4">
        <v>0</v>
      </c>
      <c r="L10" s="4">
        <v>18</v>
      </c>
      <c r="M10" s="4"/>
      <c r="N10" s="4"/>
    </row>
    <row r="11" spans="4:14" x14ac:dyDescent="0.25">
      <c r="D11" s="57"/>
      <c r="E11" s="57"/>
      <c r="F11" s="7" t="s">
        <v>342</v>
      </c>
      <c r="G11" s="4">
        <v>1</v>
      </c>
      <c r="H11" s="4">
        <v>0</v>
      </c>
      <c r="I11" s="4">
        <v>51</v>
      </c>
      <c r="J11" s="4">
        <v>0</v>
      </c>
      <c r="K11" s="4">
        <v>0</v>
      </c>
      <c r="L11" s="4"/>
      <c r="M11" s="4">
        <v>52</v>
      </c>
      <c r="N11" s="4">
        <f t="shared" si="0"/>
        <v>2.8888888888888888</v>
      </c>
    </row>
    <row r="12" spans="4:14" x14ac:dyDescent="0.25">
      <c r="D12" s="57"/>
      <c r="E12" s="57"/>
      <c r="F12" s="7" t="s">
        <v>16</v>
      </c>
      <c r="G12" s="4">
        <v>0</v>
      </c>
      <c r="H12" s="4">
        <v>0</v>
      </c>
      <c r="I12" s="4">
        <v>11</v>
      </c>
      <c r="J12" s="4">
        <v>6</v>
      </c>
      <c r="K12" s="4">
        <v>1</v>
      </c>
      <c r="L12" s="4">
        <v>18</v>
      </c>
      <c r="M12" s="4"/>
      <c r="N12" s="4"/>
    </row>
    <row r="13" spans="4:14" x14ac:dyDescent="0.25">
      <c r="D13" s="57"/>
      <c r="E13" s="57"/>
      <c r="F13" s="7" t="s">
        <v>343</v>
      </c>
      <c r="G13" s="4">
        <v>0</v>
      </c>
      <c r="H13" s="4">
        <v>0</v>
      </c>
      <c r="I13" s="4">
        <v>33</v>
      </c>
      <c r="J13" s="4">
        <v>24</v>
      </c>
      <c r="K13" s="4">
        <v>5</v>
      </c>
      <c r="L13" s="4"/>
      <c r="M13" s="4">
        <v>62</v>
      </c>
      <c r="N13" s="4">
        <f t="shared" si="0"/>
        <v>3.4444444444444446</v>
      </c>
    </row>
    <row r="14" spans="4:14" x14ac:dyDescent="0.25">
      <c r="D14" s="57"/>
      <c r="E14" s="57"/>
      <c r="F14" s="7" t="s">
        <v>17</v>
      </c>
      <c r="G14" s="4">
        <v>0</v>
      </c>
      <c r="H14" s="4">
        <v>0</v>
      </c>
      <c r="I14" s="4">
        <v>9</v>
      </c>
      <c r="J14" s="4">
        <v>9</v>
      </c>
      <c r="K14" s="4">
        <v>0</v>
      </c>
      <c r="L14" s="4">
        <v>18</v>
      </c>
      <c r="M14" s="4"/>
      <c r="N14" s="4"/>
    </row>
    <row r="15" spans="4:14" x14ac:dyDescent="0.25">
      <c r="D15" s="57"/>
      <c r="E15" s="57"/>
      <c r="F15" s="7" t="s">
        <v>344</v>
      </c>
      <c r="G15" s="4">
        <v>0</v>
      </c>
      <c r="H15" s="4">
        <v>0</v>
      </c>
      <c r="I15" s="4">
        <v>27</v>
      </c>
      <c r="J15" s="4">
        <v>36</v>
      </c>
      <c r="K15" s="4">
        <v>0</v>
      </c>
      <c r="L15" s="4"/>
      <c r="M15" s="4">
        <v>63</v>
      </c>
      <c r="N15" s="4">
        <f t="shared" si="0"/>
        <v>3.5</v>
      </c>
    </row>
    <row r="16" spans="4:14" ht="33" x14ac:dyDescent="0.25">
      <c r="D16" s="57"/>
      <c r="E16" s="57"/>
      <c r="F16" s="7" t="s">
        <v>18</v>
      </c>
      <c r="G16" s="4">
        <v>0</v>
      </c>
      <c r="H16" s="4">
        <v>0</v>
      </c>
      <c r="I16" s="4">
        <v>0</v>
      </c>
      <c r="J16" s="4">
        <v>15</v>
      </c>
      <c r="K16" s="4">
        <v>0</v>
      </c>
      <c r="L16" s="4">
        <v>15</v>
      </c>
      <c r="M16" s="4"/>
      <c r="N16" s="4"/>
    </row>
    <row r="17" spans="4:14" x14ac:dyDescent="0.25">
      <c r="D17" s="57"/>
      <c r="E17" s="57"/>
      <c r="F17" s="7" t="s">
        <v>345</v>
      </c>
      <c r="G17" s="4">
        <v>0</v>
      </c>
      <c r="H17" s="4">
        <v>0</v>
      </c>
      <c r="I17" s="4">
        <v>0</v>
      </c>
      <c r="J17" s="4">
        <v>60</v>
      </c>
      <c r="K17" s="4">
        <v>0</v>
      </c>
      <c r="L17" s="4"/>
      <c r="M17" s="4">
        <v>60</v>
      </c>
      <c r="N17" s="4">
        <f t="shared" si="0"/>
        <v>4</v>
      </c>
    </row>
    <row r="18" spans="4:14" x14ac:dyDescent="0.25">
      <c r="D18" s="57"/>
      <c r="E18" s="57"/>
      <c r="F18" s="7" t="s">
        <v>19</v>
      </c>
      <c r="G18" s="4">
        <v>14</v>
      </c>
      <c r="H18" s="4">
        <v>1</v>
      </c>
      <c r="I18" s="4">
        <v>1</v>
      </c>
      <c r="J18" s="4">
        <v>1</v>
      </c>
      <c r="K18" s="4">
        <v>0</v>
      </c>
      <c r="L18" s="4">
        <v>17</v>
      </c>
      <c r="M18" s="4"/>
      <c r="N18" s="4"/>
    </row>
    <row r="19" spans="4:14" x14ac:dyDescent="0.25">
      <c r="D19" s="57"/>
      <c r="E19" s="57"/>
      <c r="F19" s="7" t="s">
        <v>346</v>
      </c>
      <c r="G19" s="4">
        <v>14</v>
      </c>
      <c r="H19" s="4">
        <v>0</v>
      </c>
      <c r="I19" s="4">
        <v>3</v>
      </c>
      <c r="J19" s="4">
        <v>4</v>
      </c>
      <c r="K19" s="4">
        <v>0</v>
      </c>
      <c r="L19" s="4"/>
      <c r="M19" s="4">
        <v>23</v>
      </c>
      <c r="N19" s="4">
        <f t="shared" si="0"/>
        <v>1.3529411764705883</v>
      </c>
    </row>
    <row r="20" spans="4:14" ht="33" x14ac:dyDescent="0.25">
      <c r="D20" s="57"/>
      <c r="E20" s="57"/>
      <c r="F20" s="7" t="s">
        <v>20</v>
      </c>
      <c r="G20" s="4">
        <v>14</v>
      </c>
      <c r="H20" s="4">
        <v>2</v>
      </c>
      <c r="I20" s="4">
        <v>2</v>
      </c>
      <c r="J20" s="4">
        <v>0</v>
      </c>
      <c r="K20" s="4">
        <v>0</v>
      </c>
      <c r="L20" s="4">
        <v>18</v>
      </c>
      <c r="M20" s="4"/>
      <c r="N20" s="4"/>
    </row>
    <row r="21" spans="4:14" x14ac:dyDescent="0.25">
      <c r="D21" s="57"/>
      <c r="E21" s="57"/>
      <c r="F21" s="7" t="s">
        <v>347</v>
      </c>
      <c r="G21" s="4">
        <v>14</v>
      </c>
      <c r="H21" s="4">
        <v>4</v>
      </c>
      <c r="I21" s="4">
        <v>4</v>
      </c>
      <c r="J21" s="4">
        <v>0</v>
      </c>
      <c r="K21" s="4">
        <v>0</v>
      </c>
      <c r="L21" s="4"/>
      <c r="M21" s="4">
        <v>24</v>
      </c>
      <c r="N21" s="4">
        <f t="shared" si="0"/>
        <v>1.3333333333333333</v>
      </c>
    </row>
    <row r="22" spans="4:14" x14ac:dyDescent="0.25">
      <c r="D22" s="57" t="s">
        <v>13</v>
      </c>
      <c r="E22" s="57" t="s">
        <v>22</v>
      </c>
      <c r="F22" s="7" t="s">
        <v>8</v>
      </c>
      <c r="G22" s="4">
        <v>2</v>
      </c>
      <c r="H22" s="4">
        <v>10</v>
      </c>
      <c r="I22" s="4">
        <v>0</v>
      </c>
      <c r="J22" s="4">
        <v>0</v>
      </c>
      <c r="K22" s="4">
        <v>0</v>
      </c>
      <c r="L22" s="4">
        <v>12</v>
      </c>
      <c r="M22" s="4"/>
      <c r="N22" s="4"/>
    </row>
    <row r="23" spans="4:14" x14ac:dyDescent="0.25">
      <c r="D23" s="57"/>
      <c r="E23" s="57"/>
      <c r="F23" s="14" t="s">
        <v>340</v>
      </c>
      <c r="G23" s="15">
        <v>2</v>
      </c>
      <c r="H23" s="15">
        <v>20</v>
      </c>
      <c r="I23" s="15">
        <v>0</v>
      </c>
      <c r="J23" s="15">
        <v>0</v>
      </c>
      <c r="K23" s="15">
        <v>0</v>
      </c>
      <c r="L23" s="15"/>
      <c r="M23" s="15">
        <v>22</v>
      </c>
      <c r="N23" s="15">
        <f t="shared" si="0"/>
        <v>1.8333333333333333</v>
      </c>
    </row>
    <row r="24" spans="4:14" x14ac:dyDescent="0.25">
      <c r="D24" s="57"/>
      <c r="E24" s="57"/>
      <c r="F24" s="7" t="s">
        <v>14</v>
      </c>
      <c r="G24" s="4">
        <v>12</v>
      </c>
      <c r="H24" s="4">
        <v>0</v>
      </c>
      <c r="I24" s="4">
        <v>0</v>
      </c>
      <c r="J24" s="4">
        <v>0</v>
      </c>
      <c r="K24" s="4">
        <v>0</v>
      </c>
      <c r="L24" s="4">
        <v>12</v>
      </c>
      <c r="M24" s="4"/>
      <c r="N24" s="4"/>
    </row>
    <row r="25" spans="4:14" x14ac:dyDescent="0.25">
      <c r="D25" s="57"/>
      <c r="E25" s="57"/>
      <c r="F25" s="7" t="s">
        <v>341</v>
      </c>
      <c r="G25" s="4">
        <v>12</v>
      </c>
      <c r="H25" s="4">
        <v>0</v>
      </c>
      <c r="I25" s="4">
        <v>0</v>
      </c>
      <c r="J25" s="4">
        <v>0</v>
      </c>
      <c r="K25" s="4">
        <v>0</v>
      </c>
      <c r="L25" s="4"/>
      <c r="M25" s="4">
        <v>12</v>
      </c>
      <c r="N25" s="4">
        <f t="shared" si="0"/>
        <v>1</v>
      </c>
    </row>
    <row r="26" spans="4:14" x14ac:dyDescent="0.25">
      <c r="D26" s="57"/>
      <c r="E26" s="57"/>
      <c r="F26" s="7" t="s">
        <v>15</v>
      </c>
      <c r="G26" s="4">
        <v>1</v>
      </c>
      <c r="H26" s="4">
        <v>0</v>
      </c>
      <c r="I26" s="4">
        <v>10</v>
      </c>
      <c r="J26" s="4">
        <v>2</v>
      </c>
      <c r="K26" s="4">
        <v>0</v>
      </c>
      <c r="L26" s="4">
        <v>13</v>
      </c>
      <c r="M26" s="4"/>
      <c r="N26" s="4"/>
    </row>
    <row r="27" spans="4:14" x14ac:dyDescent="0.25">
      <c r="D27" s="57"/>
      <c r="E27" s="57"/>
      <c r="F27" s="7" t="s">
        <v>342</v>
      </c>
      <c r="G27" s="4">
        <v>1</v>
      </c>
      <c r="H27" s="4">
        <v>0</v>
      </c>
      <c r="I27" s="4">
        <v>30</v>
      </c>
      <c r="J27" s="4">
        <v>8</v>
      </c>
      <c r="K27" s="4">
        <v>0</v>
      </c>
      <c r="L27" s="4"/>
      <c r="M27" s="4">
        <v>39</v>
      </c>
      <c r="N27" s="4">
        <f t="shared" si="0"/>
        <v>3</v>
      </c>
    </row>
    <row r="28" spans="4:14" x14ac:dyDescent="0.25">
      <c r="D28" s="57"/>
      <c r="E28" s="57"/>
      <c r="F28" s="7" t="s">
        <v>16</v>
      </c>
      <c r="G28" s="4">
        <v>1</v>
      </c>
      <c r="H28" s="4">
        <v>1</v>
      </c>
      <c r="I28" s="4">
        <v>11</v>
      </c>
      <c r="J28" s="4">
        <v>0</v>
      </c>
      <c r="K28" s="4">
        <v>0</v>
      </c>
      <c r="L28" s="4">
        <v>13</v>
      </c>
      <c r="M28" s="4"/>
      <c r="N28" s="4"/>
    </row>
    <row r="29" spans="4:14" x14ac:dyDescent="0.25">
      <c r="D29" s="57"/>
      <c r="E29" s="57"/>
      <c r="F29" s="7" t="s">
        <v>343</v>
      </c>
      <c r="G29" s="4">
        <v>1</v>
      </c>
      <c r="H29" s="4">
        <v>2</v>
      </c>
      <c r="I29" s="4">
        <v>33</v>
      </c>
      <c r="J29" s="4">
        <v>0</v>
      </c>
      <c r="K29" s="4">
        <v>0</v>
      </c>
      <c r="L29" s="4"/>
      <c r="M29" s="4">
        <v>36</v>
      </c>
      <c r="N29" s="4">
        <f t="shared" si="0"/>
        <v>2.7692307692307692</v>
      </c>
    </row>
    <row r="30" spans="4:14" x14ac:dyDescent="0.25">
      <c r="D30" s="57"/>
      <c r="E30" s="57"/>
      <c r="F30" s="7" t="s">
        <v>17</v>
      </c>
      <c r="G30" s="4">
        <v>0</v>
      </c>
      <c r="H30" s="4">
        <v>13</v>
      </c>
      <c r="I30" s="4">
        <v>0</v>
      </c>
      <c r="J30" s="4">
        <v>0</v>
      </c>
      <c r="K30" s="4">
        <v>0</v>
      </c>
      <c r="L30" s="4">
        <v>13</v>
      </c>
      <c r="M30" s="4"/>
      <c r="N30" s="4"/>
    </row>
    <row r="31" spans="4:14" x14ac:dyDescent="0.25">
      <c r="D31" s="57"/>
      <c r="E31" s="57"/>
      <c r="F31" s="7" t="s">
        <v>344</v>
      </c>
      <c r="G31" s="4">
        <v>0</v>
      </c>
      <c r="H31" s="4">
        <v>26</v>
      </c>
      <c r="I31" s="4">
        <v>0</v>
      </c>
      <c r="J31" s="4">
        <v>0</v>
      </c>
      <c r="K31" s="4">
        <v>0</v>
      </c>
      <c r="L31" s="4"/>
      <c r="M31" s="4">
        <v>26</v>
      </c>
      <c r="N31" s="4">
        <f t="shared" si="0"/>
        <v>2</v>
      </c>
    </row>
    <row r="32" spans="4:14" ht="33" x14ac:dyDescent="0.25">
      <c r="D32" s="57"/>
      <c r="E32" s="57"/>
      <c r="F32" s="7" t="s">
        <v>18</v>
      </c>
      <c r="G32" s="4">
        <v>2</v>
      </c>
      <c r="H32" s="4">
        <v>11</v>
      </c>
      <c r="I32" s="4">
        <v>0</v>
      </c>
      <c r="J32" s="4">
        <v>0</v>
      </c>
      <c r="K32" s="4">
        <v>0</v>
      </c>
      <c r="L32" s="4">
        <v>13</v>
      </c>
      <c r="M32" s="4"/>
      <c r="N32" s="4"/>
    </row>
    <row r="33" spans="4:14" x14ac:dyDescent="0.25">
      <c r="D33" s="57"/>
      <c r="E33" s="57"/>
      <c r="F33" s="7" t="s">
        <v>345</v>
      </c>
      <c r="G33" s="4">
        <v>2</v>
      </c>
      <c r="H33" s="4">
        <v>22</v>
      </c>
      <c r="I33" s="4">
        <v>0</v>
      </c>
      <c r="J33" s="4">
        <v>0</v>
      </c>
      <c r="K33" s="4">
        <v>0</v>
      </c>
      <c r="L33" s="4"/>
      <c r="M33" s="4">
        <v>24</v>
      </c>
      <c r="N33" s="4">
        <f t="shared" si="0"/>
        <v>1.8461538461538463</v>
      </c>
    </row>
    <row r="34" spans="4:14" x14ac:dyDescent="0.25">
      <c r="D34" s="57"/>
      <c r="E34" s="57"/>
      <c r="F34" s="7" t="s">
        <v>19</v>
      </c>
      <c r="G34" s="4">
        <v>1</v>
      </c>
      <c r="H34" s="4">
        <v>7</v>
      </c>
      <c r="I34" s="4">
        <v>5</v>
      </c>
      <c r="J34" s="4">
        <v>0</v>
      </c>
      <c r="K34" s="4">
        <v>0</v>
      </c>
      <c r="L34" s="4">
        <v>13</v>
      </c>
      <c r="M34" s="4"/>
      <c r="N34" s="4"/>
    </row>
    <row r="35" spans="4:14" x14ac:dyDescent="0.25">
      <c r="D35" s="57"/>
      <c r="E35" s="57"/>
      <c r="F35" s="7" t="s">
        <v>346</v>
      </c>
      <c r="G35" s="4">
        <v>1</v>
      </c>
      <c r="H35" s="4">
        <v>14</v>
      </c>
      <c r="I35" s="4">
        <v>15</v>
      </c>
      <c r="J35" s="4">
        <v>0</v>
      </c>
      <c r="K35" s="4">
        <v>0</v>
      </c>
      <c r="L35" s="4"/>
      <c r="M35" s="4">
        <v>30</v>
      </c>
      <c r="N35" s="4">
        <f t="shared" si="0"/>
        <v>2.3076923076923075</v>
      </c>
    </row>
    <row r="36" spans="4:14" ht="33" x14ac:dyDescent="0.25">
      <c r="D36" s="57"/>
      <c r="E36" s="57"/>
      <c r="F36" s="7" t="s">
        <v>20</v>
      </c>
      <c r="G36" s="4">
        <v>1</v>
      </c>
      <c r="H36" s="4">
        <v>11</v>
      </c>
      <c r="I36" s="4">
        <v>1</v>
      </c>
      <c r="J36" s="4">
        <v>0</v>
      </c>
      <c r="K36" s="4">
        <v>0</v>
      </c>
      <c r="L36" s="4">
        <v>13</v>
      </c>
      <c r="M36" s="4"/>
      <c r="N36" s="4"/>
    </row>
    <row r="37" spans="4:14" x14ac:dyDescent="0.25">
      <c r="D37" s="57"/>
      <c r="E37" s="57"/>
      <c r="F37" s="7" t="s">
        <v>347</v>
      </c>
      <c r="G37" s="4">
        <v>1</v>
      </c>
      <c r="H37" s="4">
        <v>22</v>
      </c>
      <c r="I37" s="4">
        <v>3</v>
      </c>
      <c r="J37" s="4">
        <v>0</v>
      </c>
      <c r="K37" s="4">
        <v>0</v>
      </c>
      <c r="L37" s="4">
        <v>0</v>
      </c>
      <c r="M37" s="4">
        <v>26</v>
      </c>
      <c r="N37" s="4">
        <f t="shared" si="0"/>
        <v>2</v>
      </c>
    </row>
    <row r="38" spans="4:14" x14ac:dyDescent="0.25">
      <c r="D38" s="57" t="s">
        <v>13</v>
      </c>
      <c r="E38" s="57" t="s">
        <v>23</v>
      </c>
      <c r="F38" s="7" t="s">
        <v>8</v>
      </c>
      <c r="G38" s="4">
        <v>4</v>
      </c>
      <c r="H38" s="4">
        <v>0</v>
      </c>
      <c r="I38" s="4">
        <v>0</v>
      </c>
      <c r="J38" s="4">
        <v>0</v>
      </c>
      <c r="K38" s="4">
        <v>0</v>
      </c>
      <c r="L38" s="4">
        <v>4</v>
      </c>
      <c r="M38" s="4"/>
      <c r="N38" s="4"/>
    </row>
    <row r="39" spans="4:14" x14ac:dyDescent="0.25">
      <c r="D39" s="57"/>
      <c r="E39" s="57"/>
      <c r="F39" s="14" t="s">
        <v>340</v>
      </c>
      <c r="G39" s="15">
        <v>4</v>
      </c>
      <c r="H39" s="15">
        <v>0</v>
      </c>
      <c r="I39" s="15">
        <v>0</v>
      </c>
      <c r="J39" s="15">
        <v>0</v>
      </c>
      <c r="K39" s="15">
        <v>0</v>
      </c>
      <c r="L39" s="15"/>
      <c r="M39" s="15">
        <v>4</v>
      </c>
      <c r="N39" s="15">
        <f t="shared" si="0"/>
        <v>1</v>
      </c>
    </row>
    <row r="40" spans="4:14" x14ac:dyDescent="0.25">
      <c r="D40" s="57"/>
      <c r="E40" s="57"/>
      <c r="F40" s="7" t="s">
        <v>14</v>
      </c>
      <c r="G40" s="4">
        <v>0</v>
      </c>
      <c r="H40" s="4">
        <v>2</v>
      </c>
      <c r="I40" s="4">
        <v>2</v>
      </c>
      <c r="J40" s="4">
        <v>0</v>
      </c>
      <c r="K40" s="4">
        <v>0</v>
      </c>
      <c r="L40" s="4">
        <v>4</v>
      </c>
      <c r="M40" s="4"/>
      <c r="N40" s="4"/>
    </row>
    <row r="41" spans="4:14" x14ac:dyDescent="0.25">
      <c r="D41" s="57"/>
      <c r="E41" s="57"/>
      <c r="F41" s="7" t="s">
        <v>341</v>
      </c>
      <c r="G41" s="4">
        <v>0</v>
      </c>
      <c r="H41" s="4">
        <v>4</v>
      </c>
      <c r="I41" s="4">
        <v>6</v>
      </c>
      <c r="J41" s="4">
        <v>0</v>
      </c>
      <c r="K41" s="4">
        <v>0</v>
      </c>
      <c r="L41" s="4"/>
      <c r="M41" s="4">
        <v>10</v>
      </c>
      <c r="N41" s="4">
        <f t="shared" si="0"/>
        <v>2.5</v>
      </c>
    </row>
    <row r="42" spans="4:14" x14ac:dyDescent="0.25">
      <c r="D42" s="57"/>
      <c r="E42" s="57"/>
      <c r="F42" s="7" t="s">
        <v>15</v>
      </c>
      <c r="G42" s="4">
        <v>1</v>
      </c>
      <c r="H42" s="4">
        <v>0</v>
      </c>
      <c r="I42" s="4">
        <v>3</v>
      </c>
      <c r="J42" s="4">
        <v>0</v>
      </c>
      <c r="K42" s="4">
        <v>0</v>
      </c>
      <c r="L42" s="4">
        <v>4</v>
      </c>
      <c r="M42" s="4"/>
      <c r="N42" s="4"/>
    </row>
    <row r="43" spans="4:14" x14ac:dyDescent="0.25">
      <c r="D43" s="57"/>
      <c r="E43" s="57"/>
      <c r="F43" s="7" t="s">
        <v>342</v>
      </c>
      <c r="G43" s="4">
        <v>1</v>
      </c>
      <c r="H43" s="4">
        <v>0</v>
      </c>
      <c r="I43" s="4">
        <v>9</v>
      </c>
      <c r="J43" s="4">
        <v>0</v>
      </c>
      <c r="K43" s="4">
        <v>0</v>
      </c>
      <c r="L43" s="4"/>
      <c r="M43" s="4">
        <v>10</v>
      </c>
      <c r="N43" s="4">
        <f t="shared" si="0"/>
        <v>2.5</v>
      </c>
    </row>
    <row r="44" spans="4:14" x14ac:dyDescent="0.25">
      <c r="D44" s="57"/>
      <c r="E44" s="57"/>
      <c r="F44" s="7" t="s">
        <v>16</v>
      </c>
      <c r="G44" s="4">
        <v>1</v>
      </c>
      <c r="H44" s="4">
        <v>1</v>
      </c>
      <c r="I44" s="4">
        <v>2</v>
      </c>
      <c r="J44" s="4">
        <v>0</v>
      </c>
      <c r="K44" s="4">
        <v>0</v>
      </c>
      <c r="L44" s="4">
        <v>4</v>
      </c>
      <c r="M44" s="4"/>
      <c r="N44" s="4"/>
    </row>
    <row r="45" spans="4:14" x14ac:dyDescent="0.25">
      <c r="D45" s="57"/>
      <c r="E45" s="57"/>
      <c r="F45" s="7" t="s">
        <v>343</v>
      </c>
      <c r="G45" s="4">
        <v>1</v>
      </c>
      <c r="H45" s="4">
        <v>2</v>
      </c>
      <c r="I45" s="4">
        <v>6</v>
      </c>
      <c r="J45" s="4">
        <v>0</v>
      </c>
      <c r="K45" s="4">
        <v>0</v>
      </c>
      <c r="L45" s="4"/>
      <c r="M45" s="4">
        <v>9</v>
      </c>
      <c r="N45" s="4">
        <f t="shared" si="0"/>
        <v>2.25</v>
      </c>
    </row>
    <row r="46" spans="4:14" x14ac:dyDescent="0.25">
      <c r="D46" s="57"/>
      <c r="E46" s="57"/>
      <c r="F46" s="7" t="s">
        <v>17</v>
      </c>
      <c r="G46" s="4">
        <v>1</v>
      </c>
      <c r="H46" s="4">
        <v>3</v>
      </c>
      <c r="I46" s="4">
        <v>0</v>
      </c>
      <c r="J46" s="4">
        <v>0</v>
      </c>
      <c r="K46" s="4">
        <v>0</v>
      </c>
      <c r="L46" s="4">
        <v>4</v>
      </c>
      <c r="M46" s="4"/>
      <c r="N46" s="4"/>
    </row>
    <row r="47" spans="4:14" x14ac:dyDescent="0.25">
      <c r="D47" s="57"/>
      <c r="E47" s="57"/>
      <c r="F47" s="7" t="s">
        <v>344</v>
      </c>
      <c r="G47" s="4">
        <v>1</v>
      </c>
      <c r="H47" s="4">
        <v>6</v>
      </c>
      <c r="I47" s="4">
        <v>0</v>
      </c>
      <c r="J47" s="4">
        <v>0</v>
      </c>
      <c r="K47" s="4">
        <v>0</v>
      </c>
      <c r="L47" s="4"/>
      <c r="M47" s="4">
        <v>7</v>
      </c>
      <c r="N47" s="4">
        <f t="shared" si="0"/>
        <v>1.75</v>
      </c>
    </row>
    <row r="48" spans="4:14" ht="33" x14ac:dyDescent="0.25">
      <c r="D48" s="57"/>
      <c r="E48" s="57"/>
      <c r="F48" s="7" t="s">
        <v>18</v>
      </c>
      <c r="G48" s="4">
        <v>0</v>
      </c>
      <c r="H48" s="4">
        <v>0</v>
      </c>
      <c r="I48" s="4">
        <v>0</v>
      </c>
      <c r="J48" s="4">
        <v>4</v>
      </c>
      <c r="K48" s="4">
        <v>0</v>
      </c>
      <c r="L48" s="4">
        <v>4</v>
      </c>
      <c r="M48" s="4"/>
      <c r="N48" s="4"/>
    </row>
    <row r="49" spans="4:14" x14ac:dyDescent="0.25">
      <c r="D49" s="57"/>
      <c r="E49" s="57"/>
      <c r="F49" s="7" t="s">
        <v>345</v>
      </c>
      <c r="G49" s="4">
        <v>0</v>
      </c>
      <c r="H49" s="4">
        <v>0</v>
      </c>
      <c r="I49" s="4">
        <v>0</v>
      </c>
      <c r="J49" s="4">
        <v>16</v>
      </c>
      <c r="K49" s="4">
        <v>0</v>
      </c>
      <c r="L49" s="4"/>
      <c r="M49" s="4">
        <v>16</v>
      </c>
      <c r="N49" s="4">
        <f t="shared" si="0"/>
        <v>4</v>
      </c>
    </row>
    <row r="50" spans="4:14" x14ac:dyDescent="0.25">
      <c r="D50" s="57"/>
      <c r="E50" s="57"/>
      <c r="F50" s="7" t="s">
        <v>19</v>
      </c>
      <c r="G50" s="4">
        <v>3</v>
      </c>
      <c r="H50" s="4">
        <v>1</v>
      </c>
      <c r="I50" s="4">
        <v>0</v>
      </c>
      <c r="J50" s="4">
        <v>0</v>
      </c>
      <c r="K50" s="4">
        <v>0</v>
      </c>
      <c r="L50" s="4">
        <v>4</v>
      </c>
      <c r="M50" s="4"/>
      <c r="N50" s="4"/>
    </row>
    <row r="51" spans="4:14" x14ac:dyDescent="0.25">
      <c r="D51" s="57"/>
      <c r="E51" s="57"/>
      <c r="F51" s="7" t="s">
        <v>346</v>
      </c>
      <c r="G51" s="4">
        <v>3</v>
      </c>
      <c r="H51" s="4">
        <v>2</v>
      </c>
      <c r="I51" s="4">
        <v>0</v>
      </c>
      <c r="J51" s="4">
        <v>0</v>
      </c>
      <c r="K51" s="4">
        <v>0</v>
      </c>
      <c r="L51" s="4"/>
      <c r="M51" s="4">
        <v>5</v>
      </c>
      <c r="N51" s="4">
        <f t="shared" si="0"/>
        <v>1.25</v>
      </c>
    </row>
    <row r="52" spans="4:14" ht="33" x14ac:dyDescent="0.25">
      <c r="D52" s="57"/>
      <c r="E52" s="57"/>
      <c r="F52" s="7" t="s">
        <v>20</v>
      </c>
      <c r="G52" s="4">
        <v>0</v>
      </c>
      <c r="H52" s="4">
        <v>0</v>
      </c>
      <c r="I52" s="4">
        <v>2</v>
      </c>
      <c r="J52" s="4">
        <v>2</v>
      </c>
      <c r="K52" s="4">
        <v>0</v>
      </c>
      <c r="L52" s="4">
        <v>4</v>
      </c>
      <c r="M52" s="4"/>
      <c r="N52" s="4"/>
    </row>
    <row r="53" spans="4:14" x14ac:dyDescent="0.25">
      <c r="D53" s="57"/>
      <c r="E53" s="57"/>
      <c r="F53" s="7" t="s">
        <v>347</v>
      </c>
      <c r="G53" s="4">
        <v>0</v>
      </c>
      <c r="H53" s="4">
        <v>0</v>
      </c>
      <c r="I53" s="4">
        <v>6</v>
      </c>
      <c r="J53" s="4">
        <v>8</v>
      </c>
      <c r="K53" s="4">
        <v>0</v>
      </c>
      <c r="L53" s="4"/>
      <c r="M53" s="4">
        <v>14</v>
      </c>
      <c r="N53" s="4">
        <f t="shared" si="0"/>
        <v>3.5</v>
      </c>
    </row>
    <row r="54" spans="4:14" ht="33" x14ac:dyDescent="0.25">
      <c r="D54" s="57" t="s">
        <v>24</v>
      </c>
      <c r="E54" s="57" t="s">
        <v>23</v>
      </c>
      <c r="F54" s="3" t="s">
        <v>8</v>
      </c>
      <c r="G54" s="4">
        <v>3</v>
      </c>
      <c r="H54" s="4">
        <v>3</v>
      </c>
      <c r="I54" s="4">
        <v>6</v>
      </c>
      <c r="J54" s="4">
        <v>0</v>
      </c>
      <c r="K54" s="4">
        <v>0</v>
      </c>
      <c r="L54" s="4">
        <v>12</v>
      </c>
      <c r="M54" s="4"/>
      <c r="N54" s="4"/>
    </row>
    <row r="55" spans="4:14" x14ac:dyDescent="0.25">
      <c r="D55" s="57"/>
      <c r="E55" s="57"/>
      <c r="F55" s="16" t="s">
        <v>340</v>
      </c>
      <c r="G55" s="15">
        <v>3</v>
      </c>
      <c r="H55" s="15">
        <v>6</v>
      </c>
      <c r="I55" s="15">
        <v>18</v>
      </c>
      <c r="J55" s="15">
        <v>0</v>
      </c>
      <c r="K55" s="15">
        <v>0</v>
      </c>
      <c r="L55" s="15"/>
      <c r="M55" s="15">
        <v>27</v>
      </c>
      <c r="N55" s="15">
        <f t="shared" si="0"/>
        <v>2.25</v>
      </c>
    </row>
    <row r="56" spans="4:14" x14ac:dyDescent="0.25">
      <c r="D56" s="57"/>
      <c r="E56" s="57"/>
      <c r="F56" s="6" t="s">
        <v>14</v>
      </c>
      <c r="G56" s="4">
        <v>6</v>
      </c>
      <c r="H56" s="4">
        <v>3</v>
      </c>
      <c r="I56" s="4">
        <v>3</v>
      </c>
      <c r="J56" s="4">
        <v>0</v>
      </c>
      <c r="K56" s="4">
        <v>0</v>
      </c>
      <c r="L56" s="4">
        <v>12</v>
      </c>
      <c r="M56" s="4"/>
      <c r="N56" s="4"/>
    </row>
    <row r="57" spans="4:14" x14ac:dyDescent="0.25">
      <c r="D57" s="57"/>
      <c r="E57" s="57"/>
      <c r="F57" s="5" t="s">
        <v>341</v>
      </c>
      <c r="G57" s="4">
        <v>6</v>
      </c>
      <c r="H57" s="4">
        <v>6</v>
      </c>
      <c r="I57" s="4">
        <v>9</v>
      </c>
      <c r="J57" s="4">
        <v>0</v>
      </c>
      <c r="K57" s="4">
        <v>0</v>
      </c>
      <c r="L57" s="4"/>
      <c r="M57" s="4">
        <v>21</v>
      </c>
      <c r="N57" s="4">
        <f t="shared" si="0"/>
        <v>1.75</v>
      </c>
    </row>
    <row r="58" spans="4:14" x14ac:dyDescent="0.25">
      <c r="D58" s="57"/>
      <c r="E58" s="57"/>
      <c r="F58" s="6" t="s">
        <v>15</v>
      </c>
      <c r="G58" s="4">
        <v>2</v>
      </c>
      <c r="H58" s="4">
        <v>4</v>
      </c>
      <c r="I58" s="4">
        <v>6</v>
      </c>
      <c r="J58" s="4">
        <v>0</v>
      </c>
      <c r="K58" s="4">
        <v>0</v>
      </c>
      <c r="L58" s="4">
        <v>12</v>
      </c>
      <c r="M58" s="4"/>
      <c r="N58" s="4"/>
    </row>
    <row r="59" spans="4:14" x14ac:dyDescent="0.25">
      <c r="D59" s="57"/>
      <c r="E59" s="57"/>
      <c r="F59" s="5" t="s">
        <v>342</v>
      </c>
      <c r="G59" s="4">
        <v>2</v>
      </c>
      <c r="H59" s="4">
        <v>8</v>
      </c>
      <c r="I59" s="4">
        <v>18</v>
      </c>
      <c r="J59" s="4">
        <v>0</v>
      </c>
      <c r="K59" s="4">
        <v>0</v>
      </c>
      <c r="L59" s="4"/>
      <c r="M59" s="4">
        <v>28</v>
      </c>
      <c r="N59" s="4">
        <f t="shared" si="0"/>
        <v>2.3333333333333335</v>
      </c>
    </row>
    <row r="60" spans="4:14" x14ac:dyDescent="0.25">
      <c r="D60" s="57"/>
      <c r="E60" s="57"/>
      <c r="F60" s="6" t="s">
        <v>16</v>
      </c>
      <c r="G60" s="4">
        <v>0</v>
      </c>
      <c r="H60" s="4">
        <v>0</v>
      </c>
      <c r="I60" s="4">
        <v>8</v>
      </c>
      <c r="J60" s="4">
        <v>4</v>
      </c>
      <c r="K60" s="4">
        <v>0</v>
      </c>
      <c r="L60" s="4">
        <v>12</v>
      </c>
      <c r="M60" s="4"/>
      <c r="N60" s="4"/>
    </row>
    <row r="61" spans="4:14" x14ac:dyDescent="0.25">
      <c r="D61" s="57"/>
      <c r="E61" s="57"/>
      <c r="F61" s="5" t="s">
        <v>343</v>
      </c>
      <c r="G61" s="4">
        <v>0</v>
      </c>
      <c r="H61" s="4">
        <v>0</v>
      </c>
      <c r="I61" s="4">
        <v>24</v>
      </c>
      <c r="J61" s="4">
        <v>16</v>
      </c>
      <c r="K61" s="4">
        <v>0</v>
      </c>
      <c r="L61" s="4"/>
      <c r="M61" s="4">
        <v>40</v>
      </c>
      <c r="N61" s="4">
        <f t="shared" si="0"/>
        <v>3.3333333333333335</v>
      </c>
    </row>
    <row r="62" spans="4:14" x14ac:dyDescent="0.25">
      <c r="D62" s="57"/>
      <c r="E62" s="57"/>
      <c r="F62" s="6" t="s">
        <v>17</v>
      </c>
      <c r="G62" s="4">
        <v>0</v>
      </c>
      <c r="H62" s="4">
        <v>0</v>
      </c>
      <c r="I62" s="4">
        <v>4</v>
      </c>
      <c r="J62" s="4">
        <v>0</v>
      </c>
      <c r="K62" s="4">
        <v>0</v>
      </c>
      <c r="L62" s="4">
        <v>4</v>
      </c>
      <c r="M62" s="4"/>
      <c r="N62" s="4"/>
    </row>
    <row r="63" spans="4:14" x14ac:dyDescent="0.25">
      <c r="D63" s="57"/>
      <c r="E63" s="57"/>
      <c r="F63" s="5" t="s">
        <v>344</v>
      </c>
      <c r="G63" s="4">
        <v>0</v>
      </c>
      <c r="H63" s="4">
        <v>0</v>
      </c>
      <c r="I63" s="4">
        <v>12</v>
      </c>
      <c r="J63" s="4">
        <v>0</v>
      </c>
      <c r="K63" s="4">
        <v>0</v>
      </c>
      <c r="L63" s="4"/>
      <c r="M63" s="4">
        <v>12</v>
      </c>
      <c r="N63" s="4">
        <f t="shared" si="0"/>
        <v>3</v>
      </c>
    </row>
    <row r="64" spans="4:14" ht="33" x14ac:dyDescent="0.25">
      <c r="D64" s="57" t="s">
        <v>24</v>
      </c>
      <c r="E64" s="57" t="s">
        <v>22</v>
      </c>
      <c r="F64" s="3" t="s">
        <v>300</v>
      </c>
      <c r="G64" s="4">
        <v>3</v>
      </c>
      <c r="H64" s="4">
        <v>4</v>
      </c>
      <c r="I64" s="4">
        <v>2</v>
      </c>
      <c r="J64" s="4">
        <v>0</v>
      </c>
      <c r="K64" s="4">
        <v>0</v>
      </c>
      <c r="L64" s="4">
        <v>9</v>
      </c>
      <c r="M64" s="4"/>
      <c r="N64" s="4"/>
    </row>
    <row r="65" spans="4:14" x14ac:dyDescent="0.25">
      <c r="D65" s="57"/>
      <c r="E65" s="57"/>
      <c r="F65" s="16" t="s">
        <v>340</v>
      </c>
      <c r="G65" s="15">
        <v>3</v>
      </c>
      <c r="H65" s="15">
        <v>8</v>
      </c>
      <c r="I65" s="15">
        <v>6</v>
      </c>
      <c r="J65" s="15">
        <v>0</v>
      </c>
      <c r="K65" s="15">
        <v>0</v>
      </c>
      <c r="L65" s="15"/>
      <c r="M65" s="15">
        <v>17</v>
      </c>
      <c r="N65" s="15">
        <f t="shared" si="0"/>
        <v>1.8888888888888888</v>
      </c>
    </row>
    <row r="66" spans="4:14" x14ac:dyDescent="0.25">
      <c r="D66" s="57"/>
      <c r="E66" s="57"/>
      <c r="F66" s="6" t="s">
        <v>14</v>
      </c>
      <c r="G66" s="4">
        <v>1</v>
      </c>
      <c r="H66" s="4">
        <v>7</v>
      </c>
      <c r="I66" s="4">
        <v>1</v>
      </c>
      <c r="J66" s="4">
        <v>0</v>
      </c>
      <c r="K66" s="4">
        <v>0</v>
      </c>
      <c r="L66" s="4">
        <v>9</v>
      </c>
      <c r="M66" s="4"/>
      <c r="N66" s="4"/>
    </row>
    <row r="67" spans="4:14" x14ac:dyDescent="0.25">
      <c r="D67" s="57"/>
      <c r="E67" s="57"/>
      <c r="F67" s="5" t="s">
        <v>341</v>
      </c>
      <c r="G67" s="4">
        <v>1</v>
      </c>
      <c r="H67" s="4">
        <v>14</v>
      </c>
      <c r="I67" s="4">
        <v>3</v>
      </c>
      <c r="J67" s="4">
        <v>0</v>
      </c>
      <c r="K67" s="4">
        <v>0</v>
      </c>
      <c r="L67" s="4"/>
      <c r="M67" s="4">
        <v>18</v>
      </c>
      <c r="N67" s="4">
        <f t="shared" si="0"/>
        <v>2</v>
      </c>
    </row>
    <row r="68" spans="4:14" x14ac:dyDescent="0.25">
      <c r="D68" s="57"/>
      <c r="E68" s="57"/>
      <c r="F68" s="6" t="s">
        <v>15</v>
      </c>
      <c r="G68" s="4">
        <v>0</v>
      </c>
      <c r="H68" s="4">
        <v>0</v>
      </c>
      <c r="I68" s="4">
        <v>8</v>
      </c>
      <c r="J68" s="4">
        <v>2</v>
      </c>
      <c r="K68" s="4">
        <v>0</v>
      </c>
      <c r="L68" s="4">
        <v>10</v>
      </c>
      <c r="M68" s="4"/>
      <c r="N68" s="4"/>
    </row>
    <row r="69" spans="4:14" x14ac:dyDescent="0.25">
      <c r="D69" s="57"/>
      <c r="E69" s="57"/>
      <c r="F69" s="5" t="s">
        <v>342</v>
      </c>
      <c r="G69" s="4">
        <v>0</v>
      </c>
      <c r="H69" s="4">
        <v>0</v>
      </c>
      <c r="I69" s="4">
        <v>24</v>
      </c>
      <c r="J69" s="4">
        <v>8</v>
      </c>
      <c r="K69" s="4">
        <v>0</v>
      </c>
      <c r="L69" s="4"/>
      <c r="M69" s="4">
        <v>32</v>
      </c>
      <c r="N69" s="4">
        <f t="shared" si="0"/>
        <v>3.2</v>
      </c>
    </row>
    <row r="70" spans="4:14" x14ac:dyDescent="0.25">
      <c r="D70" s="57"/>
      <c r="E70" s="57"/>
      <c r="F70" s="6" t="s">
        <v>16</v>
      </c>
      <c r="G70" s="4">
        <v>1</v>
      </c>
      <c r="H70" s="4">
        <v>1</v>
      </c>
      <c r="I70" s="4">
        <v>7</v>
      </c>
      <c r="J70" s="4">
        <v>1</v>
      </c>
      <c r="K70" s="4">
        <v>0</v>
      </c>
      <c r="L70" s="4">
        <v>10</v>
      </c>
      <c r="M70" s="4"/>
      <c r="N70" s="4"/>
    </row>
    <row r="71" spans="4:14" x14ac:dyDescent="0.25">
      <c r="D71" s="57"/>
      <c r="E71" s="57"/>
      <c r="F71" s="5" t="s">
        <v>343</v>
      </c>
      <c r="G71" s="4">
        <v>1</v>
      </c>
      <c r="H71" s="4">
        <v>2</v>
      </c>
      <c r="I71" s="4">
        <v>21</v>
      </c>
      <c r="J71" s="4">
        <v>4</v>
      </c>
      <c r="K71" s="4">
        <v>0</v>
      </c>
      <c r="L71" s="4"/>
      <c r="M71" s="4">
        <v>28</v>
      </c>
      <c r="N71" s="4">
        <f t="shared" si="0"/>
        <v>2.8</v>
      </c>
    </row>
    <row r="72" spans="4:14" x14ac:dyDescent="0.25">
      <c r="D72" s="57"/>
      <c r="E72" s="57"/>
      <c r="F72" s="6" t="s">
        <v>17</v>
      </c>
      <c r="G72" s="4">
        <v>1</v>
      </c>
      <c r="H72" s="4">
        <v>1</v>
      </c>
      <c r="I72" s="4">
        <v>8</v>
      </c>
      <c r="J72" s="4">
        <v>0</v>
      </c>
      <c r="K72" s="4">
        <v>0</v>
      </c>
      <c r="L72" s="4">
        <v>10</v>
      </c>
      <c r="M72" s="4"/>
      <c r="N72" s="4"/>
    </row>
    <row r="73" spans="4:14" x14ac:dyDescent="0.25">
      <c r="D73" s="57"/>
      <c r="E73" s="57"/>
      <c r="F73" s="5" t="s">
        <v>344</v>
      </c>
      <c r="G73" s="4">
        <v>1</v>
      </c>
      <c r="H73" s="4">
        <v>2</v>
      </c>
      <c r="I73" s="4">
        <v>24</v>
      </c>
      <c r="J73" s="4">
        <v>0</v>
      </c>
      <c r="K73" s="4">
        <v>0</v>
      </c>
      <c r="L73" s="4"/>
      <c r="M73" s="4">
        <v>27</v>
      </c>
      <c r="N73" s="4">
        <f t="shared" ref="N73:N135" si="1">M73/L72</f>
        <v>2.7</v>
      </c>
    </row>
    <row r="74" spans="4:14" ht="33" x14ac:dyDescent="0.25">
      <c r="D74" s="57"/>
      <c r="E74" s="57"/>
      <c r="F74" s="6" t="s">
        <v>18</v>
      </c>
      <c r="G74" s="4">
        <v>10</v>
      </c>
      <c r="H74" s="4">
        <v>0</v>
      </c>
      <c r="I74" s="4">
        <v>0</v>
      </c>
      <c r="J74" s="4">
        <v>0</v>
      </c>
      <c r="K74" s="4">
        <v>0</v>
      </c>
      <c r="L74" s="4">
        <v>10</v>
      </c>
      <c r="M74" s="4"/>
      <c r="N74" s="4"/>
    </row>
    <row r="75" spans="4:14" x14ac:dyDescent="0.25">
      <c r="D75" s="57"/>
      <c r="E75" s="57"/>
      <c r="F75" s="5" t="s">
        <v>345</v>
      </c>
      <c r="G75" s="4">
        <v>10</v>
      </c>
      <c r="H75" s="4">
        <v>0</v>
      </c>
      <c r="I75" s="4">
        <v>0</v>
      </c>
      <c r="J75" s="4">
        <v>0</v>
      </c>
      <c r="K75" s="4">
        <v>0</v>
      </c>
      <c r="L75" s="4"/>
      <c r="M75" s="4">
        <v>10</v>
      </c>
      <c r="N75" s="4">
        <f t="shared" si="1"/>
        <v>1</v>
      </c>
    </row>
    <row r="76" spans="4:14" x14ac:dyDescent="0.25">
      <c r="D76" s="57"/>
      <c r="E76" s="57"/>
      <c r="F76" s="6" t="s">
        <v>19</v>
      </c>
      <c r="G76" s="4">
        <v>10</v>
      </c>
      <c r="H76" s="4">
        <v>0</v>
      </c>
      <c r="I76" s="4">
        <v>0</v>
      </c>
      <c r="J76" s="4">
        <v>0</v>
      </c>
      <c r="K76" s="4">
        <v>0</v>
      </c>
      <c r="L76" s="4">
        <v>10</v>
      </c>
      <c r="M76" s="4"/>
      <c r="N76" s="4"/>
    </row>
    <row r="77" spans="4:14" x14ac:dyDescent="0.25">
      <c r="D77" s="57"/>
      <c r="E77" s="57"/>
      <c r="F77" s="5" t="s">
        <v>346</v>
      </c>
      <c r="G77" s="4">
        <v>10</v>
      </c>
      <c r="H77" s="4">
        <v>0</v>
      </c>
      <c r="I77" s="4">
        <v>0</v>
      </c>
      <c r="J77" s="4">
        <v>0</v>
      </c>
      <c r="K77" s="4">
        <v>0</v>
      </c>
      <c r="L77" s="4"/>
      <c r="M77" s="4">
        <v>10</v>
      </c>
      <c r="N77" s="4">
        <f t="shared" si="1"/>
        <v>1</v>
      </c>
    </row>
    <row r="78" spans="4:14" ht="33" x14ac:dyDescent="0.25">
      <c r="D78" s="57"/>
      <c r="E78" s="57"/>
      <c r="F78" s="6" t="s">
        <v>20</v>
      </c>
      <c r="G78" s="4">
        <v>1</v>
      </c>
      <c r="H78" s="4">
        <v>1</v>
      </c>
      <c r="I78" s="4">
        <v>8</v>
      </c>
      <c r="J78" s="4">
        <v>0</v>
      </c>
      <c r="K78" s="4">
        <v>0</v>
      </c>
      <c r="L78" s="4">
        <v>10</v>
      </c>
      <c r="M78" s="4"/>
      <c r="N78" s="4"/>
    </row>
    <row r="79" spans="4:14" x14ac:dyDescent="0.25">
      <c r="D79" s="57"/>
      <c r="E79" s="57"/>
      <c r="F79" s="5" t="s">
        <v>347</v>
      </c>
      <c r="G79" s="4">
        <v>1</v>
      </c>
      <c r="H79" s="4">
        <v>2</v>
      </c>
      <c r="I79" s="4">
        <v>24</v>
      </c>
      <c r="J79" s="4">
        <v>0</v>
      </c>
      <c r="K79" s="4">
        <v>0</v>
      </c>
      <c r="L79" s="4"/>
      <c r="M79" s="4">
        <v>27</v>
      </c>
      <c r="N79" s="4">
        <f t="shared" si="1"/>
        <v>2.7</v>
      </c>
    </row>
    <row r="80" spans="4:14" ht="33" x14ac:dyDescent="0.25">
      <c r="D80" s="57" t="s">
        <v>24</v>
      </c>
      <c r="E80" s="57" t="s">
        <v>21</v>
      </c>
      <c r="F80" s="3" t="s">
        <v>8</v>
      </c>
      <c r="G80" s="4">
        <v>0</v>
      </c>
      <c r="H80" s="4">
        <v>0</v>
      </c>
      <c r="I80" s="4">
        <v>0</v>
      </c>
      <c r="J80" s="4">
        <v>2</v>
      </c>
      <c r="K80" s="4">
        <v>14</v>
      </c>
      <c r="L80" s="4">
        <v>16</v>
      </c>
      <c r="M80" s="4"/>
      <c r="N80" s="4"/>
    </row>
    <row r="81" spans="4:14" x14ac:dyDescent="0.25">
      <c r="D81" s="57"/>
      <c r="E81" s="57"/>
      <c r="F81" s="16" t="s">
        <v>340</v>
      </c>
      <c r="G81" s="15">
        <v>0</v>
      </c>
      <c r="H81" s="15">
        <v>0</v>
      </c>
      <c r="I81" s="15">
        <v>0</v>
      </c>
      <c r="J81" s="15">
        <v>8</v>
      </c>
      <c r="K81" s="15">
        <v>0</v>
      </c>
      <c r="L81" s="15"/>
      <c r="M81" s="15">
        <v>70</v>
      </c>
      <c r="N81" s="15">
        <f t="shared" si="1"/>
        <v>4.375</v>
      </c>
    </row>
    <row r="82" spans="4:14" x14ac:dyDescent="0.25">
      <c r="D82" s="57"/>
      <c r="E82" s="57"/>
      <c r="F82" s="6" t="s">
        <v>14</v>
      </c>
      <c r="G82" s="4">
        <v>16</v>
      </c>
      <c r="H82" s="4">
        <v>0</v>
      </c>
      <c r="I82" s="4">
        <v>0</v>
      </c>
      <c r="J82" s="4">
        <v>0</v>
      </c>
      <c r="K82" s="4">
        <v>0</v>
      </c>
      <c r="L82" s="4">
        <v>16</v>
      </c>
      <c r="M82" s="4"/>
      <c r="N82" s="4"/>
    </row>
    <row r="83" spans="4:14" x14ac:dyDescent="0.25">
      <c r="D83" s="57"/>
      <c r="E83" s="57"/>
      <c r="F83" s="5" t="s">
        <v>341</v>
      </c>
      <c r="G83" s="4">
        <v>16</v>
      </c>
      <c r="H83" s="4">
        <v>0</v>
      </c>
      <c r="I83" s="4">
        <v>0</v>
      </c>
      <c r="J83" s="4">
        <v>0</v>
      </c>
      <c r="K83" s="4">
        <v>0</v>
      </c>
      <c r="L83" s="4"/>
      <c r="M83" s="4">
        <v>16</v>
      </c>
      <c r="N83" s="4">
        <f t="shared" si="1"/>
        <v>1</v>
      </c>
    </row>
    <row r="84" spans="4:14" x14ac:dyDescent="0.25">
      <c r="D84" s="57"/>
      <c r="E84" s="57"/>
      <c r="F84" s="6" t="s">
        <v>15</v>
      </c>
      <c r="G84" s="4">
        <v>2</v>
      </c>
      <c r="H84" s="4">
        <v>3</v>
      </c>
      <c r="I84" s="4">
        <v>7</v>
      </c>
      <c r="J84" s="4">
        <v>1</v>
      </c>
      <c r="K84" s="4">
        <v>3</v>
      </c>
      <c r="L84" s="4">
        <v>16</v>
      </c>
      <c r="M84" s="4"/>
      <c r="N84" s="4"/>
    </row>
    <row r="85" spans="4:14" x14ac:dyDescent="0.25">
      <c r="D85" s="57"/>
      <c r="E85" s="57"/>
      <c r="F85" s="5" t="s">
        <v>342</v>
      </c>
      <c r="G85" s="4">
        <v>2</v>
      </c>
      <c r="H85" s="4">
        <v>6</v>
      </c>
      <c r="I85" s="4">
        <v>21</v>
      </c>
      <c r="J85" s="4">
        <v>4</v>
      </c>
      <c r="K85" s="4">
        <v>15</v>
      </c>
      <c r="L85" s="4"/>
      <c r="M85" s="4">
        <v>48</v>
      </c>
      <c r="N85" s="4">
        <f t="shared" si="1"/>
        <v>3</v>
      </c>
    </row>
    <row r="86" spans="4:14" ht="33" x14ac:dyDescent="0.25">
      <c r="D86" s="57" t="s">
        <v>25</v>
      </c>
      <c r="E86" s="57" t="s">
        <v>22</v>
      </c>
      <c r="F86" s="3" t="s">
        <v>8</v>
      </c>
      <c r="G86" s="4">
        <v>0</v>
      </c>
      <c r="H86" s="4">
        <v>0</v>
      </c>
      <c r="I86" s="4">
        <v>4</v>
      </c>
      <c r="J86" s="4">
        <v>0</v>
      </c>
      <c r="K86" s="4">
        <v>0</v>
      </c>
      <c r="L86" s="4">
        <v>4</v>
      </c>
      <c r="M86" s="4"/>
      <c r="N86" s="4"/>
    </row>
    <row r="87" spans="4:14" x14ac:dyDescent="0.25">
      <c r="D87" s="57"/>
      <c r="E87" s="57"/>
      <c r="F87" s="16" t="s">
        <v>340</v>
      </c>
      <c r="G87" s="15">
        <v>0</v>
      </c>
      <c r="H87" s="15">
        <v>0</v>
      </c>
      <c r="I87" s="15">
        <v>12</v>
      </c>
      <c r="J87" s="15">
        <v>0</v>
      </c>
      <c r="K87" s="15">
        <v>0</v>
      </c>
      <c r="L87" s="15"/>
      <c r="M87" s="15">
        <v>12</v>
      </c>
      <c r="N87" s="15">
        <f t="shared" si="1"/>
        <v>3</v>
      </c>
    </row>
    <row r="88" spans="4:14" x14ac:dyDescent="0.25">
      <c r="D88" s="57"/>
      <c r="E88" s="57"/>
      <c r="F88" s="6" t="s">
        <v>14</v>
      </c>
      <c r="G88" s="4">
        <v>0</v>
      </c>
      <c r="H88" s="4">
        <v>4</v>
      </c>
      <c r="I88" s="4">
        <v>0</v>
      </c>
      <c r="J88" s="4">
        <v>0</v>
      </c>
      <c r="K88" s="4">
        <v>0</v>
      </c>
      <c r="L88" s="4">
        <v>4</v>
      </c>
      <c r="M88" s="4"/>
      <c r="N88" s="4"/>
    </row>
    <row r="89" spans="4:14" x14ac:dyDescent="0.25">
      <c r="D89" s="57"/>
      <c r="E89" s="57"/>
      <c r="F89" s="5" t="s">
        <v>341</v>
      </c>
      <c r="G89" s="4">
        <v>0</v>
      </c>
      <c r="H89" s="4">
        <v>6</v>
      </c>
      <c r="I89" s="4">
        <v>0</v>
      </c>
      <c r="J89" s="4">
        <v>0</v>
      </c>
      <c r="K89" s="4">
        <v>0</v>
      </c>
      <c r="L89" s="4"/>
      <c r="M89" s="4">
        <v>6</v>
      </c>
      <c r="N89" s="4">
        <f t="shared" si="1"/>
        <v>1.5</v>
      </c>
    </row>
    <row r="90" spans="4:14" x14ac:dyDescent="0.25">
      <c r="D90" s="57"/>
      <c r="E90" s="57"/>
      <c r="F90" s="6" t="s">
        <v>15</v>
      </c>
      <c r="G90" s="4">
        <v>0</v>
      </c>
      <c r="H90" s="4">
        <v>3</v>
      </c>
      <c r="I90" s="4">
        <v>1</v>
      </c>
      <c r="J90" s="4">
        <v>0</v>
      </c>
      <c r="K90" s="4">
        <v>0</v>
      </c>
      <c r="L90" s="4">
        <v>4</v>
      </c>
      <c r="M90" s="4"/>
      <c r="N90" s="4"/>
    </row>
    <row r="91" spans="4:14" x14ac:dyDescent="0.25">
      <c r="D91" s="57"/>
      <c r="E91" s="57"/>
      <c r="F91" s="5" t="s">
        <v>342</v>
      </c>
      <c r="G91" s="4">
        <v>0</v>
      </c>
      <c r="H91" s="4">
        <v>6</v>
      </c>
      <c r="I91" s="4">
        <v>3</v>
      </c>
      <c r="J91" s="4">
        <v>0</v>
      </c>
      <c r="K91" s="4">
        <v>0</v>
      </c>
      <c r="L91" s="4"/>
      <c r="M91" s="4">
        <v>9</v>
      </c>
      <c r="N91" s="4">
        <f t="shared" si="1"/>
        <v>2.25</v>
      </c>
    </row>
    <row r="92" spans="4:14" x14ac:dyDescent="0.25">
      <c r="D92" s="57"/>
      <c r="E92" s="57"/>
      <c r="F92" s="6" t="s">
        <v>16</v>
      </c>
      <c r="G92" s="4">
        <v>0</v>
      </c>
      <c r="H92" s="4">
        <v>0</v>
      </c>
      <c r="I92" s="4">
        <v>0</v>
      </c>
      <c r="J92" s="4">
        <v>4</v>
      </c>
      <c r="K92" s="4">
        <v>0</v>
      </c>
      <c r="L92" s="4">
        <v>4</v>
      </c>
      <c r="M92" s="4"/>
      <c r="N92" s="4"/>
    </row>
    <row r="93" spans="4:14" x14ac:dyDescent="0.25">
      <c r="D93" s="57"/>
      <c r="E93" s="57"/>
      <c r="F93" s="5" t="s">
        <v>343</v>
      </c>
      <c r="G93" s="4">
        <v>0</v>
      </c>
      <c r="H93" s="4">
        <v>0</v>
      </c>
      <c r="I93" s="4">
        <v>0</v>
      </c>
      <c r="J93" s="4">
        <v>16</v>
      </c>
      <c r="K93" s="4">
        <v>0</v>
      </c>
      <c r="L93" s="4"/>
      <c r="M93" s="4">
        <v>16</v>
      </c>
      <c r="N93" s="4">
        <f t="shared" si="1"/>
        <v>4</v>
      </c>
    </row>
    <row r="94" spans="4:14" x14ac:dyDescent="0.25">
      <c r="D94" s="57"/>
      <c r="E94" s="57"/>
      <c r="F94" s="6" t="s">
        <v>17</v>
      </c>
      <c r="G94" s="4">
        <v>0</v>
      </c>
      <c r="H94" s="4">
        <v>0</v>
      </c>
      <c r="I94" s="4">
        <v>0</v>
      </c>
      <c r="J94" s="4">
        <v>4</v>
      </c>
      <c r="K94" s="4">
        <v>0</v>
      </c>
      <c r="L94" s="4">
        <v>4</v>
      </c>
      <c r="M94" s="4"/>
      <c r="N94" s="4"/>
    </row>
    <row r="95" spans="4:14" x14ac:dyDescent="0.25">
      <c r="D95" s="57"/>
      <c r="E95" s="57"/>
      <c r="F95" s="5" t="s">
        <v>344</v>
      </c>
      <c r="G95" s="4">
        <v>0</v>
      </c>
      <c r="H95" s="4">
        <v>0</v>
      </c>
      <c r="I95" s="4">
        <v>0</v>
      </c>
      <c r="J95" s="4">
        <v>16</v>
      </c>
      <c r="K95" s="4">
        <v>0</v>
      </c>
      <c r="L95" s="4"/>
      <c r="M95" s="4">
        <v>16</v>
      </c>
      <c r="N95" s="4">
        <f t="shared" si="1"/>
        <v>4</v>
      </c>
    </row>
    <row r="96" spans="4:14" ht="33" x14ac:dyDescent="0.25">
      <c r="D96" s="57"/>
      <c r="E96" s="57"/>
      <c r="F96" s="6" t="s">
        <v>18</v>
      </c>
      <c r="G96" s="4">
        <v>0</v>
      </c>
      <c r="H96" s="4">
        <v>0</v>
      </c>
      <c r="I96" s="4">
        <v>0</v>
      </c>
      <c r="J96" s="4">
        <v>1</v>
      </c>
      <c r="K96" s="4">
        <v>0</v>
      </c>
      <c r="L96" s="4">
        <v>1</v>
      </c>
      <c r="M96" s="4"/>
      <c r="N96" s="4"/>
    </row>
    <row r="97" spans="4:14" x14ac:dyDescent="0.25">
      <c r="D97" s="57"/>
      <c r="E97" s="57"/>
      <c r="F97" s="5" t="s">
        <v>345</v>
      </c>
      <c r="G97" s="4">
        <v>0</v>
      </c>
      <c r="H97" s="4">
        <v>0</v>
      </c>
      <c r="I97" s="4">
        <v>0</v>
      </c>
      <c r="J97" s="4">
        <v>4</v>
      </c>
      <c r="K97" s="4">
        <v>0</v>
      </c>
      <c r="L97" s="4"/>
      <c r="M97" s="4">
        <v>4</v>
      </c>
      <c r="N97" s="4">
        <f t="shared" si="1"/>
        <v>4</v>
      </c>
    </row>
    <row r="98" spans="4:14" x14ac:dyDescent="0.25">
      <c r="D98" s="57"/>
      <c r="E98" s="57"/>
      <c r="F98" s="6" t="s">
        <v>19</v>
      </c>
      <c r="G98" s="4">
        <v>0</v>
      </c>
      <c r="H98" s="4">
        <v>1</v>
      </c>
      <c r="I98" s="4">
        <v>0</v>
      </c>
      <c r="J98" s="4">
        <v>0</v>
      </c>
      <c r="K98" s="4">
        <v>0</v>
      </c>
      <c r="L98" s="4">
        <v>1</v>
      </c>
      <c r="M98" s="4"/>
      <c r="N98" s="4"/>
    </row>
    <row r="99" spans="4:14" x14ac:dyDescent="0.25">
      <c r="D99" s="57"/>
      <c r="E99" s="57"/>
      <c r="F99" s="5" t="s">
        <v>346</v>
      </c>
      <c r="G99" s="4">
        <v>0</v>
      </c>
      <c r="H99" s="4">
        <v>2</v>
      </c>
      <c r="I99" s="4">
        <v>0</v>
      </c>
      <c r="J99" s="4">
        <v>0</v>
      </c>
      <c r="K99" s="4">
        <v>0</v>
      </c>
      <c r="L99" s="4"/>
      <c r="M99" s="4">
        <v>2</v>
      </c>
      <c r="N99" s="4">
        <f t="shared" si="1"/>
        <v>2</v>
      </c>
    </row>
    <row r="100" spans="4:14" ht="33" x14ac:dyDescent="0.25">
      <c r="D100" s="57"/>
      <c r="E100" s="57"/>
      <c r="F100" s="6" t="s">
        <v>20</v>
      </c>
      <c r="G100" s="4">
        <v>0</v>
      </c>
      <c r="H100" s="4">
        <v>0</v>
      </c>
      <c r="I100" s="4">
        <v>0</v>
      </c>
      <c r="J100" s="4">
        <v>0</v>
      </c>
      <c r="K100" s="4">
        <v>5</v>
      </c>
      <c r="L100" s="4">
        <v>4</v>
      </c>
      <c r="M100" s="4"/>
      <c r="N100" s="4"/>
    </row>
    <row r="101" spans="4:14" x14ac:dyDescent="0.25">
      <c r="D101" s="57"/>
      <c r="E101" s="57"/>
      <c r="F101" s="5" t="s">
        <v>347</v>
      </c>
      <c r="G101" s="4">
        <v>0</v>
      </c>
      <c r="H101" s="4">
        <v>0</v>
      </c>
      <c r="I101" s="4">
        <v>0</v>
      </c>
      <c r="J101" s="4">
        <v>0</v>
      </c>
      <c r="K101" s="4">
        <v>25</v>
      </c>
      <c r="L101" s="4"/>
      <c r="M101" s="4">
        <v>25</v>
      </c>
      <c r="N101" s="4">
        <f t="shared" si="1"/>
        <v>6.25</v>
      </c>
    </row>
    <row r="102" spans="4:14" ht="33" x14ac:dyDescent="0.25">
      <c r="D102" s="57" t="s">
        <v>25</v>
      </c>
      <c r="E102" s="57" t="s">
        <v>23</v>
      </c>
      <c r="F102" s="3" t="s">
        <v>8</v>
      </c>
      <c r="G102" s="4">
        <v>0</v>
      </c>
      <c r="H102" s="4">
        <v>0</v>
      </c>
      <c r="I102" s="4">
        <v>4</v>
      </c>
      <c r="J102" s="4">
        <v>3</v>
      </c>
      <c r="K102" s="4">
        <v>0</v>
      </c>
      <c r="L102" s="4">
        <v>7</v>
      </c>
      <c r="M102" s="4"/>
      <c r="N102" s="4"/>
    </row>
    <row r="103" spans="4:14" x14ac:dyDescent="0.25">
      <c r="D103" s="57"/>
      <c r="E103" s="57"/>
      <c r="F103" s="16" t="s">
        <v>340</v>
      </c>
      <c r="G103" s="15">
        <v>0</v>
      </c>
      <c r="H103" s="15">
        <v>0</v>
      </c>
      <c r="I103" s="15">
        <v>12</v>
      </c>
      <c r="J103" s="15">
        <v>12</v>
      </c>
      <c r="K103" s="15">
        <v>0</v>
      </c>
      <c r="L103" s="15"/>
      <c r="M103" s="15">
        <v>24</v>
      </c>
      <c r="N103" s="15">
        <f t="shared" si="1"/>
        <v>3.4285714285714284</v>
      </c>
    </row>
    <row r="104" spans="4:14" x14ac:dyDescent="0.25">
      <c r="D104" s="57"/>
      <c r="E104" s="57"/>
      <c r="F104" s="6" t="s">
        <v>14</v>
      </c>
      <c r="G104" s="4">
        <v>7</v>
      </c>
      <c r="H104" s="4">
        <v>0</v>
      </c>
      <c r="I104" s="4">
        <v>0</v>
      </c>
      <c r="J104" s="4">
        <v>0</v>
      </c>
      <c r="K104" s="4">
        <v>0</v>
      </c>
      <c r="L104" s="4">
        <v>7</v>
      </c>
      <c r="M104" s="4"/>
      <c r="N104" s="4"/>
    </row>
    <row r="105" spans="4:14" x14ac:dyDescent="0.25">
      <c r="D105" s="57"/>
      <c r="E105" s="57"/>
      <c r="F105" s="5" t="s">
        <v>341</v>
      </c>
      <c r="G105" s="4">
        <v>7</v>
      </c>
      <c r="H105" s="4">
        <v>0</v>
      </c>
      <c r="I105" s="4">
        <v>0</v>
      </c>
      <c r="J105" s="4">
        <v>0</v>
      </c>
      <c r="K105" s="4">
        <v>0</v>
      </c>
      <c r="L105" s="4"/>
      <c r="M105" s="4">
        <v>7</v>
      </c>
      <c r="N105" s="4">
        <f t="shared" si="1"/>
        <v>1</v>
      </c>
    </row>
    <row r="106" spans="4:14" x14ac:dyDescent="0.25">
      <c r="D106" s="57"/>
      <c r="E106" s="57"/>
      <c r="F106" s="6" t="s">
        <v>15</v>
      </c>
      <c r="G106" s="4">
        <v>0</v>
      </c>
      <c r="H106" s="4">
        <v>0</v>
      </c>
      <c r="I106" s="4">
        <v>4</v>
      </c>
      <c r="J106" s="4">
        <v>3</v>
      </c>
      <c r="K106" s="4">
        <v>0</v>
      </c>
      <c r="L106" s="4">
        <v>7</v>
      </c>
      <c r="M106" s="4"/>
      <c r="N106" s="4"/>
    </row>
    <row r="107" spans="4:14" x14ac:dyDescent="0.25">
      <c r="D107" s="57"/>
      <c r="E107" s="57"/>
      <c r="F107" s="5" t="s">
        <v>342</v>
      </c>
      <c r="G107" s="4">
        <v>0</v>
      </c>
      <c r="H107" s="4">
        <v>0</v>
      </c>
      <c r="I107" s="4">
        <v>12</v>
      </c>
      <c r="J107" s="4">
        <v>12</v>
      </c>
      <c r="K107" s="4">
        <v>0</v>
      </c>
      <c r="L107" s="4"/>
      <c r="M107" s="4">
        <v>24</v>
      </c>
      <c r="N107" s="4">
        <f t="shared" si="1"/>
        <v>3.4285714285714284</v>
      </c>
    </row>
    <row r="108" spans="4:14" x14ac:dyDescent="0.25">
      <c r="D108" s="57"/>
      <c r="E108" s="57"/>
      <c r="F108" s="6" t="s">
        <v>16</v>
      </c>
      <c r="G108" s="4">
        <v>0</v>
      </c>
      <c r="H108" s="4">
        <v>0</v>
      </c>
      <c r="I108" s="4">
        <v>3</v>
      </c>
      <c r="J108" s="4">
        <v>4</v>
      </c>
      <c r="K108" s="4">
        <v>0</v>
      </c>
      <c r="L108" s="4">
        <v>7</v>
      </c>
      <c r="M108" s="4"/>
      <c r="N108" s="4"/>
    </row>
    <row r="109" spans="4:14" x14ac:dyDescent="0.25">
      <c r="D109" s="57"/>
      <c r="E109" s="57"/>
      <c r="F109" s="5" t="s">
        <v>343</v>
      </c>
      <c r="G109" s="4">
        <v>0</v>
      </c>
      <c r="H109" s="4">
        <v>0</v>
      </c>
      <c r="I109" s="4">
        <v>9</v>
      </c>
      <c r="J109" s="4">
        <v>16</v>
      </c>
      <c r="K109" s="4">
        <v>0</v>
      </c>
      <c r="L109" s="4"/>
      <c r="M109" s="4">
        <v>25</v>
      </c>
      <c r="N109" s="4">
        <f t="shared" si="1"/>
        <v>3.5714285714285716</v>
      </c>
    </row>
    <row r="110" spans="4:14" x14ac:dyDescent="0.25">
      <c r="D110" s="57"/>
      <c r="E110" s="57"/>
      <c r="F110" s="6" t="s">
        <v>17</v>
      </c>
      <c r="G110" s="4">
        <v>0</v>
      </c>
      <c r="H110" s="4">
        <v>0</v>
      </c>
      <c r="I110" s="4">
        <v>4</v>
      </c>
      <c r="J110" s="4">
        <v>5</v>
      </c>
      <c r="K110" s="4">
        <v>0</v>
      </c>
      <c r="L110" s="4">
        <v>9</v>
      </c>
      <c r="M110" s="4"/>
      <c r="N110" s="4"/>
    </row>
    <row r="111" spans="4:14" x14ac:dyDescent="0.25">
      <c r="D111" s="57"/>
      <c r="E111" s="57"/>
      <c r="F111" s="5" t="s">
        <v>344</v>
      </c>
      <c r="G111" s="4">
        <v>0</v>
      </c>
      <c r="H111" s="4">
        <v>0</v>
      </c>
      <c r="I111" s="4">
        <v>12</v>
      </c>
      <c r="J111" s="4">
        <v>20</v>
      </c>
      <c r="K111" s="4">
        <v>0</v>
      </c>
      <c r="L111" s="4"/>
      <c r="M111" s="4">
        <v>32</v>
      </c>
      <c r="N111" s="4">
        <f t="shared" si="1"/>
        <v>3.5555555555555554</v>
      </c>
    </row>
    <row r="112" spans="4:14" ht="33" x14ac:dyDescent="0.25">
      <c r="D112" s="57"/>
      <c r="E112" s="57"/>
      <c r="F112" s="6" t="s">
        <v>18</v>
      </c>
      <c r="G112" s="4">
        <v>0</v>
      </c>
      <c r="H112" s="4">
        <v>0</v>
      </c>
      <c r="I112" s="4">
        <v>6</v>
      </c>
      <c r="J112" s="4">
        <v>3</v>
      </c>
      <c r="K112" s="4">
        <v>0</v>
      </c>
      <c r="L112" s="4">
        <v>9</v>
      </c>
      <c r="M112" s="4"/>
      <c r="N112" s="4"/>
    </row>
    <row r="113" spans="4:14" x14ac:dyDescent="0.25">
      <c r="D113" s="57"/>
      <c r="E113" s="57"/>
      <c r="F113" s="5" t="s">
        <v>345</v>
      </c>
      <c r="G113" s="4">
        <v>0</v>
      </c>
      <c r="H113" s="4">
        <v>0</v>
      </c>
      <c r="I113" s="4">
        <v>18</v>
      </c>
      <c r="J113" s="4">
        <v>12</v>
      </c>
      <c r="K113" s="4">
        <v>0</v>
      </c>
      <c r="L113" s="4"/>
      <c r="M113" s="4">
        <v>30</v>
      </c>
      <c r="N113" s="4">
        <f t="shared" si="1"/>
        <v>3.3333333333333335</v>
      </c>
    </row>
    <row r="114" spans="4:14" x14ac:dyDescent="0.25">
      <c r="D114" s="57"/>
      <c r="E114" s="57"/>
      <c r="F114" s="6" t="s">
        <v>19</v>
      </c>
      <c r="G114" s="4">
        <v>0</v>
      </c>
      <c r="H114" s="4">
        <v>0</v>
      </c>
      <c r="I114" s="4">
        <v>8</v>
      </c>
      <c r="J114" s="4">
        <v>1</v>
      </c>
      <c r="K114" s="4">
        <v>0</v>
      </c>
      <c r="L114" s="4">
        <v>9</v>
      </c>
      <c r="M114" s="4"/>
      <c r="N114" s="4"/>
    </row>
    <row r="115" spans="4:14" x14ac:dyDescent="0.25">
      <c r="D115" s="57"/>
      <c r="E115" s="57"/>
      <c r="F115" s="5" t="s">
        <v>346</v>
      </c>
      <c r="G115" s="4">
        <v>0</v>
      </c>
      <c r="H115" s="4">
        <v>0</v>
      </c>
      <c r="I115" s="4">
        <v>24</v>
      </c>
      <c r="J115" s="4">
        <v>4</v>
      </c>
      <c r="K115" s="4">
        <v>0</v>
      </c>
      <c r="L115" s="4"/>
      <c r="M115" s="4">
        <v>28</v>
      </c>
      <c r="N115" s="4">
        <f t="shared" si="1"/>
        <v>3.1111111111111112</v>
      </c>
    </row>
    <row r="116" spans="4:14" ht="33" x14ac:dyDescent="0.25">
      <c r="D116" s="57"/>
      <c r="E116" s="57"/>
      <c r="F116" s="6" t="s">
        <v>20</v>
      </c>
      <c r="G116" s="4">
        <v>0</v>
      </c>
      <c r="H116" s="4">
        <v>0</v>
      </c>
      <c r="I116" s="4">
        <v>1</v>
      </c>
      <c r="J116" s="4">
        <v>8</v>
      </c>
      <c r="K116" s="4">
        <v>0</v>
      </c>
      <c r="L116" s="4">
        <v>9</v>
      </c>
      <c r="M116" s="4"/>
      <c r="N116" s="4"/>
    </row>
    <row r="117" spans="4:14" x14ac:dyDescent="0.25">
      <c r="D117" s="57"/>
      <c r="E117" s="57"/>
      <c r="F117" s="5" t="s">
        <v>347</v>
      </c>
      <c r="G117" s="4">
        <v>0</v>
      </c>
      <c r="H117" s="4">
        <v>0</v>
      </c>
      <c r="I117" s="4">
        <v>3</v>
      </c>
      <c r="J117" s="4">
        <v>32</v>
      </c>
      <c r="K117" s="4">
        <v>0</v>
      </c>
      <c r="L117" s="4"/>
      <c r="M117" s="4">
        <v>35</v>
      </c>
      <c r="N117" s="4">
        <f t="shared" si="1"/>
        <v>3.8888888888888888</v>
      </c>
    </row>
    <row r="118" spans="4:14" ht="33" x14ac:dyDescent="0.25">
      <c r="D118" s="57" t="s">
        <v>25</v>
      </c>
      <c r="E118" s="57" t="s">
        <v>21</v>
      </c>
      <c r="F118" s="3" t="s">
        <v>8</v>
      </c>
      <c r="G118" s="4">
        <v>0</v>
      </c>
      <c r="H118" s="4">
        <v>0</v>
      </c>
      <c r="I118" s="4">
        <v>4</v>
      </c>
      <c r="J118" s="4">
        <v>3</v>
      </c>
      <c r="K118" s="4">
        <v>0</v>
      </c>
      <c r="L118" s="4">
        <v>7</v>
      </c>
      <c r="M118" s="4"/>
      <c r="N118" s="4"/>
    </row>
    <row r="119" spans="4:14" x14ac:dyDescent="0.25">
      <c r="D119" s="57"/>
      <c r="E119" s="57"/>
      <c r="F119" s="16" t="s">
        <v>340</v>
      </c>
      <c r="G119" s="15">
        <v>0</v>
      </c>
      <c r="H119" s="15">
        <v>0</v>
      </c>
      <c r="I119" s="15">
        <v>12</v>
      </c>
      <c r="J119" s="15">
        <v>12</v>
      </c>
      <c r="K119" s="15">
        <v>0</v>
      </c>
      <c r="L119" s="15"/>
      <c r="M119" s="15">
        <v>24</v>
      </c>
      <c r="N119" s="15">
        <f t="shared" si="1"/>
        <v>3.4285714285714284</v>
      </c>
    </row>
    <row r="120" spans="4:14" x14ac:dyDescent="0.25">
      <c r="D120" s="57"/>
      <c r="E120" s="57"/>
      <c r="F120" s="6" t="s">
        <v>14</v>
      </c>
      <c r="G120" s="4">
        <v>7</v>
      </c>
      <c r="H120" s="4">
        <v>0</v>
      </c>
      <c r="I120" s="4">
        <v>0</v>
      </c>
      <c r="J120" s="4">
        <v>0</v>
      </c>
      <c r="K120" s="4">
        <v>0</v>
      </c>
      <c r="L120" s="4">
        <v>7</v>
      </c>
      <c r="M120" s="4"/>
      <c r="N120" s="4"/>
    </row>
    <row r="121" spans="4:14" x14ac:dyDescent="0.25">
      <c r="D121" s="57"/>
      <c r="E121" s="57"/>
      <c r="F121" s="5" t="s">
        <v>341</v>
      </c>
      <c r="G121" s="4">
        <v>7</v>
      </c>
      <c r="H121" s="4">
        <v>0</v>
      </c>
      <c r="I121" s="4">
        <v>0</v>
      </c>
      <c r="J121" s="4">
        <v>0</v>
      </c>
      <c r="K121" s="4">
        <v>0</v>
      </c>
      <c r="L121" s="4"/>
      <c r="M121" s="4">
        <v>7</v>
      </c>
      <c r="N121" s="4">
        <f t="shared" si="1"/>
        <v>1</v>
      </c>
    </row>
    <row r="122" spans="4:14" x14ac:dyDescent="0.25">
      <c r="D122" s="57"/>
      <c r="E122" s="57"/>
      <c r="F122" s="6" t="s">
        <v>15</v>
      </c>
      <c r="G122" s="4">
        <v>0</v>
      </c>
      <c r="H122" s="4">
        <v>0</v>
      </c>
      <c r="I122" s="4">
        <v>4</v>
      </c>
      <c r="J122" s="4">
        <v>3</v>
      </c>
      <c r="K122" s="4">
        <v>0</v>
      </c>
      <c r="L122" s="4">
        <v>7</v>
      </c>
      <c r="M122" s="4"/>
      <c r="N122" s="4"/>
    </row>
    <row r="123" spans="4:14" x14ac:dyDescent="0.25">
      <c r="D123" s="57"/>
      <c r="E123" s="57"/>
      <c r="F123" s="5" t="s">
        <v>342</v>
      </c>
      <c r="G123" s="4">
        <v>0</v>
      </c>
      <c r="H123" s="4">
        <v>0</v>
      </c>
      <c r="I123" s="4">
        <v>12</v>
      </c>
      <c r="J123" s="4">
        <v>12</v>
      </c>
      <c r="K123" s="4">
        <v>0</v>
      </c>
      <c r="L123" s="4"/>
      <c r="M123" s="4">
        <v>24</v>
      </c>
      <c r="N123" s="4">
        <f t="shared" si="1"/>
        <v>3.4285714285714284</v>
      </c>
    </row>
    <row r="124" spans="4:14" x14ac:dyDescent="0.25">
      <c r="D124" s="57"/>
      <c r="E124" s="57"/>
      <c r="F124" s="6" t="s">
        <v>16</v>
      </c>
      <c r="G124" s="4">
        <v>0</v>
      </c>
      <c r="H124" s="4">
        <v>0</v>
      </c>
      <c r="I124" s="4">
        <v>3</v>
      </c>
      <c r="J124" s="4">
        <v>4</v>
      </c>
      <c r="K124" s="4">
        <v>0</v>
      </c>
      <c r="L124" s="4">
        <v>7</v>
      </c>
      <c r="M124" s="4"/>
      <c r="N124" s="4"/>
    </row>
    <row r="125" spans="4:14" x14ac:dyDescent="0.25">
      <c r="D125" s="57"/>
      <c r="E125" s="57"/>
      <c r="F125" s="5" t="s">
        <v>343</v>
      </c>
      <c r="G125" s="4">
        <v>0</v>
      </c>
      <c r="H125" s="4">
        <v>0</v>
      </c>
      <c r="I125" s="4">
        <v>9</v>
      </c>
      <c r="J125" s="4">
        <v>16</v>
      </c>
      <c r="K125" s="4">
        <v>0</v>
      </c>
      <c r="L125" s="4"/>
      <c r="M125" s="4">
        <v>25</v>
      </c>
      <c r="N125" s="4">
        <f t="shared" si="1"/>
        <v>3.5714285714285716</v>
      </c>
    </row>
    <row r="126" spans="4:14" x14ac:dyDescent="0.25">
      <c r="D126" s="57"/>
      <c r="E126" s="57"/>
      <c r="F126" s="6" t="s">
        <v>17</v>
      </c>
      <c r="G126" s="4">
        <v>0</v>
      </c>
      <c r="H126" s="4">
        <v>0</v>
      </c>
      <c r="I126" s="4">
        <v>4</v>
      </c>
      <c r="J126" s="4">
        <v>5</v>
      </c>
      <c r="K126" s="4">
        <v>0</v>
      </c>
      <c r="L126" s="4">
        <v>9</v>
      </c>
      <c r="M126" s="4"/>
      <c r="N126" s="4"/>
    </row>
    <row r="127" spans="4:14" x14ac:dyDescent="0.25">
      <c r="D127" s="57"/>
      <c r="E127" s="57"/>
      <c r="F127" s="5" t="s">
        <v>344</v>
      </c>
      <c r="G127" s="4">
        <v>0</v>
      </c>
      <c r="H127" s="4">
        <v>0</v>
      </c>
      <c r="I127" s="4">
        <v>12</v>
      </c>
      <c r="J127" s="4">
        <v>20</v>
      </c>
      <c r="K127" s="4">
        <v>0</v>
      </c>
      <c r="L127" s="4"/>
      <c r="M127" s="4">
        <v>32</v>
      </c>
      <c r="N127" s="4">
        <f t="shared" si="1"/>
        <v>3.5555555555555554</v>
      </c>
    </row>
    <row r="128" spans="4:14" ht="33" x14ac:dyDescent="0.25">
      <c r="D128" s="57"/>
      <c r="E128" s="57"/>
      <c r="F128" s="6" t="s">
        <v>18</v>
      </c>
      <c r="G128" s="4">
        <v>0</v>
      </c>
      <c r="H128" s="4">
        <v>0</v>
      </c>
      <c r="I128" s="4">
        <v>6</v>
      </c>
      <c r="J128" s="4">
        <v>3</v>
      </c>
      <c r="K128" s="4">
        <v>0</v>
      </c>
      <c r="L128" s="4">
        <v>9</v>
      </c>
      <c r="M128" s="4"/>
      <c r="N128" s="4"/>
    </row>
    <row r="129" spans="4:14" x14ac:dyDescent="0.25">
      <c r="D129" s="57"/>
      <c r="E129" s="57"/>
      <c r="F129" s="5" t="s">
        <v>345</v>
      </c>
      <c r="G129" s="4">
        <v>0</v>
      </c>
      <c r="H129" s="4">
        <v>0</v>
      </c>
      <c r="I129" s="4">
        <v>18</v>
      </c>
      <c r="J129" s="4">
        <v>12</v>
      </c>
      <c r="K129" s="4">
        <v>0</v>
      </c>
      <c r="L129" s="4"/>
      <c r="M129" s="4">
        <v>30</v>
      </c>
      <c r="N129" s="4">
        <f t="shared" si="1"/>
        <v>3.3333333333333335</v>
      </c>
    </row>
    <row r="130" spans="4:14" x14ac:dyDescent="0.25">
      <c r="D130" s="57"/>
      <c r="E130" s="57"/>
      <c r="F130" s="6" t="s">
        <v>19</v>
      </c>
      <c r="G130" s="4">
        <v>0</v>
      </c>
      <c r="H130" s="4">
        <v>0</v>
      </c>
      <c r="I130" s="4">
        <v>8</v>
      </c>
      <c r="J130" s="4">
        <v>1</v>
      </c>
      <c r="K130" s="4">
        <v>0</v>
      </c>
      <c r="L130" s="4">
        <v>9</v>
      </c>
      <c r="M130" s="4"/>
      <c r="N130" s="4"/>
    </row>
    <row r="131" spans="4:14" x14ac:dyDescent="0.25">
      <c r="D131" s="57"/>
      <c r="E131" s="57"/>
      <c r="F131" s="5" t="s">
        <v>346</v>
      </c>
      <c r="G131" s="4">
        <v>0</v>
      </c>
      <c r="H131" s="4">
        <v>0</v>
      </c>
      <c r="I131" s="4">
        <v>24</v>
      </c>
      <c r="J131" s="4">
        <v>4</v>
      </c>
      <c r="K131" s="4">
        <v>0</v>
      </c>
      <c r="L131" s="4"/>
      <c r="M131" s="4">
        <v>28</v>
      </c>
      <c r="N131" s="4">
        <f t="shared" si="1"/>
        <v>3.1111111111111112</v>
      </c>
    </row>
    <row r="132" spans="4:14" ht="33" x14ac:dyDescent="0.25">
      <c r="D132" s="57"/>
      <c r="E132" s="57"/>
      <c r="F132" s="6" t="s">
        <v>20</v>
      </c>
      <c r="G132" s="4">
        <v>0</v>
      </c>
      <c r="H132" s="4">
        <v>0</v>
      </c>
      <c r="I132" s="4">
        <v>1</v>
      </c>
      <c r="J132" s="4">
        <v>8</v>
      </c>
      <c r="K132" s="4">
        <v>0</v>
      </c>
      <c r="L132" s="4">
        <v>9</v>
      </c>
      <c r="M132" s="4"/>
      <c r="N132" s="4"/>
    </row>
    <row r="133" spans="4:14" x14ac:dyDescent="0.25">
      <c r="D133" s="57"/>
      <c r="E133" s="57"/>
      <c r="F133" s="5" t="s">
        <v>347</v>
      </c>
      <c r="G133" s="4">
        <v>0</v>
      </c>
      <c r="H133" s="4">
        <v>0</v>
      </c>
      <c r="I133" s="4">
        <v>3</v>
      </c>
      <c r="J133" s="4">
        <v>32</v>
      </c>
      <c r="K133" s="4">
        <v>0</v>
      </c>
      <c r="L133" s="4"/>
      <c r="M133" s="4">
        <v>35</v>
      </c>
      <c r="N133" s="4">
        <f t="shared" si="1"/>
        <v>3.8888888888888888</v>
      </c>
    </row>
    <row r="134" spans="4:14" ht="33" x14ac:dyDescent="0.25">
      <c r="D134" s="57" t="s">
        <v>27</v>
      </c>
      <c r="E134" s="60" t="s">
        <v>21</v>
      </c>
      <c r="F134" s="6" t="s">
        <v>8</v>
      </c>
      <c r="G134" s="8">
        <v>0</v>
      </c>
      <c r="H134" s="8">
        <v>4</v>
      </c>
      <c r="I134" s="8">
        <v>11</v>
      </c>
      <c r="J134" s="8">
        <v>0</v>
      </c>
      <c r="K134" s="8">
        <v>0</v>
      </c>
      <c r="L134" s="8">
        <v>15</v>
      </c>
      <c r="M134" s="9"/>
      <c r="N134" s="4"/>
    </row>
    <row r="135" spans="4:14" x14ac:dyDescent="0.25">
      <c r="D135" s="57"/>
      <c r="E135" s="60"/>
      <c r="F135" s="16" t="s">
        <v>351</v>
      </c>
      <c r="G135" s="17"/>
      <c r="H135" s="17"/>
      <c r="I135" s="15"/>
      <c r="J135" s="15"/>
      <c r="K135" s="15"/>
      <c r="L135" s="17"/>
      <c r="M135" s="18">
        <v>41</v>
      </c>
      <c r="N135" s="15">
        <f t="shared" si="1"/>
        <v>2.7333333333333334</v>
      </c>
    </row>
    <row r="136" spans="4:14" x14ac:dyDescent="0.25">
      <c r="D136" s="57"/>
      <c r="E136" s="60"/>
      <c r="F136" s="6" t="s">
        <v>303</v>
      </c>
      <c r="G136" s="8">
        <v>2</v>
      </c>
      <c r="H136" s="8">
        <v>11</v>
      </c>
      <c r="I136" s="4">
        <v>2</v>
      </c>
      <c r="J136" s="4">
        <v>0</v>
      </c>
      <c r="K136" s="4">
        <v>0</v>
      </c>
      <c r="L136" s="8">
        <v>15</v>
      </c>
      <c r="M136" s="9"/>
      <c r="N136" s="4"/>
    </row>
    <row r="137" spans="4:14" x14ac:dyDescent="0.25">
      <c r="D137" s="57"/>
      <c r="E137" s="60"/>
      <c r="F137" s="5" t="s">
        <v>352</v>
      </c>
      <c r="G137" s="9"/>
      <c r="H137" s="9"/>
      <c r="I137" s="9"/>
      <c r="J137" s="9"/>
      <c r="K137" s="9"/>
      <c r="L137" s="9"/>
      <c r="M137" s="8">
        <v>30</v>
      </c>
      <c r="N137" s="4">
        <f t="shared" ref="N137:N199" si="2">M137/L136</f>
        <v>2</v>
      </c>
    </row>
    <row r="138" spans="4:14" x14ac:dyDescent="0.25">
      <c r="D138" s="57"/>
      <c r="E138" s="60"/>
      <c r="F138" s="6" t="s">
        <v>301</v>
      </c>
      <c r="G138" s="8">
        <v>15</v>
      </c>
      <c r="H138" s="8">
        <v>0</v>
      </c>
      <c r="I138" s="8">
        <v>0</v>
      </c>
      <c r="J138" s="8">
        <v>0</v>
      </c>
      <c r="K138" s="8">
        <v>0</v>
      </c>
      <c r="L138" s="8">
        <v>15</v>
      </c>
      <c r="M138" s="9"/>
      <c r="N138" s="4"/>
    </row>
    <row r="139" spans="4:14" x14ac:dyDescent="0.25">
      <c r="D139" s="57"/>
      <c r="E139" s="60"/>
      <c r="F139" s="5" t="s">
        <v>342</v>
      </c>
      <c r="G139" s="9"/>
      <c r="H139" s="9"/>
      <c r="I139" s="9"/>
      <c r="J139" s="9"/>
      <c r="K139" s="9"/>
      <c r="L139" s="9"/>
      <c r="M139" s="8">
        <v>15</v>
      </c>
      <c r="N139" s="4">
        <f t="shared" si="2"/>
        <v>1</v>
      </c>
    </row>
    <row r="140" spans="4:14" x14ac:dyDescent="0.25">
      <c r="D140" s="57"/>
      <c r="E140" s="60"/>
      <c r="F140" s="6" t="s">
        <v>302</v>
      </c>
      <c r="G140" s="8">
        <v>9</v>
      </c>
      <c r="H140" s="8">
        <v>5</v>
      </c>
      <c r="I140" s="8">
        <v>1</v>
      </c>
      <c r="J140" s="8">
        <v>0</v>
      </c>
      <c r="K140" s="8">
        <v>0</v>
      </c>
      <c r="L140" s="8">
        <v>15</v>
      </c>
      <c r="M140" s="9"/>
      <c r="N140" s="4"/>
    </row>
    <row r="141" spans="4:14" x14ac:dyDescent="0.25">
      <c r="D141" s="57"/>
      <c r="E141" s="60"/>
      <c r="F141" s="5" t="s">
        <v>343</v>
      </c>
      <c r="G141" s="9"/>
      <c r="H141" s="9"/>
      <c r="I141" s="9"/>
      <c r="J141" s="9"/>
      <c r="K141" s="9"/>
      <c r="L141" s="9"/>
      <c r="M141" s="8">
        <v>22</v>
      </c>
      <c r="N141" s="4">
        <f t="shared" si="2"/>
        <v>1.4666666666666666</v>
      </c>
    </row>
    <row r="142" spans="4:14" x14ac:dyDescent="0.25">
      <c r="D142" s="57"/>
      <c r="E142" s="60"/>
      <c r="F142" s="6" t="s">
        <v>304</v>
      </c>
      <c r="G142" s="8">
        <v>9</v>
      </c>
      <c r="H142" s="8">
        <v>6</v>
      </c>
      <c r="I142" s="4">
        <v>0</v>
      </c>
      <c r="J142" s="4">
        <v>0</v>
      </c>
      <c r="K142" s="4">
        <v>0</v>
      </c>
      <c r="L142" s="8">
        <v>15</v>
      </c>
      <c r="M142" s="9"/>
      <c r="N142" s="4"/>
    </row>
    <row r="143" spans="4:14" x14ac:dyDescent="0.25">
      <c r="D143" s="57"/>
      <c r="E143" s="60"/>
      <c r="F143" s="5" t="s">
        <v>344</v>
      </c>
      <c r="G143" s="9"/>
      <c r="H143" s="9"/>
      <c r="I143" s="9"/>
      <c r="J143" s="9"/>
      <c r="K143" s="9"/>
      <c r="L143" s="9"/>
      <c r="M143" s="8">
        <v>21</v>
      </c>
      <c r="N143" s="4">
        <f t="shared" si="2"/>
        <v>1.4</v>
      </c>
    </row>
    <row r="144" spans="4:14" ht="33" x14ac:dyDescent="0.25">
      <c r="D144" s="57"/>
      <c r="E144" s="60"/>
      <c r="F144" s="6" t="s">
        <v>26</v>
      </c>
      <c r="G144" s="8">
        <v>0</v>
      </c>
      <c r="H144" s="8">
        <v>0</v>
      </c>
      <c r="I144" s="8">
        <v>1</v>
      </c>
      <c r="J144" s="8">
        <v>9</v>
      </c>
      <c r="K144" s="8">
        <v>5</v>
      </c>
      <c r="L144" s="8">
        <v>15</v>
      </c>
      <c r="M144" s="9"/>
      <c r="N144" s="4"/>
    </row>
    <row r="145" spans="4:14" x14ac:dyDescent="0.25">
      <c r="D145" s="57"/>
      <c r="E145" s="60"/>
      <c r="F145" s="5" t="s">
        <v>345</v>
      </c>
      <c r="G145" s="9"/>
      <c r="H145" s="9"/>
      <c r="I145" s="9"/>
      <c r="J145" s="9"/>
      <c r="K145" s="9"/>
      <c r="L145" s="9"/>
      <c r="M145" s="8">
        <v>64</v>
      </c>
      <c r="N145" s="4">
        <f t="shared" si="2"/>
        <v>4.2666666666666666</v>
      </c>
    </row>
    <row r="146" spans="4:14" x14ac:dyDescent="0.25">
      <c r="D146" s="57"/>
      <c r="E146" s="60"/>
      <c r="F146" s="6" t="s">
        <v>19</v>
      </c>
      <c r="G146" s="8">
        <v>1</v>
      </c>
      <c r="H146" s="8">
        <v>11</v>
      </c>
      <c r="I146" s="4">
        <v>2</v>
      </c>
      <c r="J146" s="4">
        <v>0</v>
      </c>
      <c r="K146" s="4">
        <v>1</v>
      </c>
      <c r="L146" s="8">
        <v>15</v>
      </c>
      <c r="M146" s="9"/>
      <c r="N146" s="4"/>
    </row>
    <row r="147" spans="4:14" x14ac:dyDescent="0.25">
      <c r="D147" s="57"/>
      <c r="E147" s="60"/>
      <c r="F147" s="5" t="s">
        <v>353</v>
      </c>
      <c r="G147" s="9"/>
      <c r="H147" s="9"/>
      <c r="I147" s="9"/>
      <c r="J147" s="9"/>
      <c r="K147" s="9"/>
      <c r="L147" s="9"/>
      <c r="M147" s="8">
        <v>34</v>
      </c>
      <c r="N147" s="4">
        <f t="shared" si="2"/>
        <v>2.2666666666666666</v>
      </c>
    </row>
    <row r="148" spans="4:14" ht="33" x14ac:dyDescent="0.25">
      <c r="D148" s="57"/>
      <c r="E148" s="60"/>
      <c r="F148" s="6" t="s">
        <v>20</v>
      </c>
      <c r="G148" s="8">
        <v>15</v>
      </c>
      <c r="H148" s="8">
        <v>0</v>
      </c>
      <c r="I148" s="8">
        <v>0</v>
      </c>
      <c r="J148" s="8">
        <v>0</v>
      </c>
      <c r="K148" s="8">
        <v>0</v>
      </c>
      <c r="L148" s="8">
        <v>15</v>
      </c>
      <c r="M148" s="8"/>
      <c r="N148" s="4"/>
    </row>
    <row r="149" spans="4:14" x14ac:dyDescent="0.25">
      <c r="D149" s="57"/>
      <c r="E149" s="60"/>
      <c r="F149" s="5" t="s">
        <v>354</v>
      </c>
      <c r="G149" s="8"/>
      <c r="H149" s="8"/>
      <c r="I149" s="8"/>
      <c r="J149" s="8"/>
      <c r="K149" s="8"/>
      <c r="L149" s="8"/>
      <c r="M149" s="8">
        <v>15</v>
      </c>
      <c r="N149" s="4">
        <f t="shared" si="2"/>
        <v>1</v>
      </c>
    </row>
    <row r="150" spans="4:14" ht="33" x14ac:dyDescent="0.25">
      <c r="D150" s="57" t="s">
        <v>27</v>
      </c>
      <c r="E150" s="60" t="s">
        <v>23</v>
      </c>
      <c r="F150" s="6" t="s">
        <v>8</v>
      </c>
      <c r="G150" s="8">
        <v>9</v>
      </c>
      <c r="H150" s="8">
        <v>0</v>
      </c>
      <c r="I150" s="8">
        <v>3</v>
      </c>
      <c r="J150" s="8">
        <v>2</v>
      </c>
      <c r="K150" s="8">
        <v>0</v>
      </c>
      <c r="L150" s="8">
        <v>14</v>
      </c>
      <c r="M150" s="9"/>
      <c r="N150" s="4"/>
    </row>
    <row r="151" spans="4:14" x14ac:dyDescent="0.25">
      <c r="D151" s="57"/>
      <c r="E151" s="60"/>
      <c r="F151" s="5" t="s">
        <v>351</v>
      </c>
      <c r="G151" s="9"/>
      <c r="H151" s="9"/>
      <c r="I151" s="4"/>
      <c r="J151" s="4"/>
      <c r="K151" s="4"/>
      <c r="L151" s="9"/>
      <c r="M151" s="8">
        <v>27</v>
      </c>
      <c r="N151" s="4">
        <f t="shared" si="2"/>
        <v>1.9285714285714286</v>
      </c>
    </row>
    <row r="152" spans="4:14" x14ac:dyDescent="0.25">
      <c r="D152" s="57"/>
      <c r="E152" s="60"/>
      <c r="F152" s="6" t="s">
        <v>303</v>
      </c>
      <c r="G152" s="8">
        <v>14</v>
      </c>
      <c r="H152" s="8">
        <v>0</v>
      </c>
      <c r="I152" s="4">
        <v>0</v>
      </c>
      <c r="J152" s="4">
        <v>0</v>
      </c>
      <c r="K152" s="4">
        <v>0</v>
      </c>
      <c r="L152" s="8">
        <v>14</v>
      </c>
      <c r="M152" s="9"/>
      <c r="N152" s="4"/>
    </row>
    <row r="153" spans="4:14" x14ac:dyDescent="0.25">
      <c r="D153" s="57"/>
      <c r="E153" s="60"/>
      <c r="F153" s="5" t="s">
        <v>352</v>
      </c>
      <c r="G153" s="9"/>
      <c r="H153" s="9"/>
      <c r="I153" s="9"/>
      <c r="J153" s="9"/>
      <c r="K153" s="9"/>
      <c r="L153" s="9"/>
      <c r="M153" s="8">
        <v>14</v>
      </c>
      <c r="N153" s="4">
        <f t="shared" si="2"/>
        <v>1</v>
      </c>
    </row>
    <row r="154" spans="4:14" x14ac:dyDescent="0.25">
      <c r="D154" s="57"/>
      <c r="E154" s="60"/>
      <c r="F154" s="6" t="s">
        <v>301</v>
      </c>
      <c r="G154" s="8">
        <v>0</v>
      </c>
      <c r="H154" s="8">
        <v>14</v>
      </c>
      <c r="I154" s="8">
        <v>0</v>
      </c>
      <c r="J154" s="8">
        <v>0</v>
      </c>
      <c r="K154" s="8">
        <v>0</v>
      </c>
      <c r="L154" s="8">
        <v>14</v>
      </c>
      <c r="M154" s="9"/>
      <c r="N154" s="4"/>
    </row>
    <row r="155" spans="4:14" x14ac:dyDescent="0.25">
      <c r="D155" s="57"/>
      <c r="E155" s="60"/>
      <c r="F155" s="5" t="s">
        <v>342</v>
      </c>
      <c r="G155" s="9"/>
      <c r="H155" s="9"/>
      <c r="I155" s="9"/>
      <c r="J155" s="9"/>
      <c r="K155" s="9"/>
      <c r="L155" s="9"/>
      <c r="M155" s="8">
        <v>28</v>
      </c>
      <c r="N155" s="4">
        <f t="shared" si="2"/>
        <v>2</v>
      </c>
    </row>
    <row r="156" spans="4:14" x14ac:dyDescent="0.25">
      <c r="D156" s="57"/>
      <c r="E156" s="60"/>
      <c r="F156" s="6" t="s">
        <v>302</v>
      </c>
      <c r="G156" s="8">
        <v>14</v>
      </c>
      <c r="H156" s="8">
        <v>0</v>
      </c>
      <c r="I156" s="8">
        <v>0</v>
      </c>
      <c r="J156" s="8">
        <v>0</v>
      </c>
      <c r="K156" s="8">
        <v>0</v>
      </c>
      <c r="L156" s="8">
        <v>14</v>
      </c>
      <c r="M156" s="9"/>
      <c r="N156" s="4"/>
    </row>
    <row r="157" spans="4:14" x14ac:dyDescent="0.25">
      <c r="D157" s="57"/>
      <c r="E157" s="60"/>
      <c r="F157" s="5" t="s">
        <v>343</v>
      </c>
      <c r="G157" s="9"/>
      <c r="H157" s="9"/>
      <c r="I157" s="9"/>
      <c r="J157" s="9"/>
      <c r="K157" s="9"/>
      <c r="L157" s="9"/>
      <c r="M157" s="8">
        <v>14</v>
      </c>
      <c r="N157" s="4">
        <f t="shared" si="2"/>
        <v>1</v>
      </c>
    </row>
    <row r="158" spans="4:14" x14ac:dyDescent="0.25">
      <c r="D158" s="57"/>
      <c r="E158" s="60"/>
      <c r="F158" s="6" t="s">
        <v>304</v>
      </c>
      <c r="G158" s="8">
        <v>14</v>
      </c>
      <c r="H158" s="8">
        <v>0</v>
      </c>
      <c r="I158" s="4">
        <v>0</v>
      </c>
      <c r="J158" s="4">
        <v>0</v>
      </c>
      <c r="K158" s="4">
        <v>0</v>
      </c>
      <c r="L158" s="8">
        <v>14</v>
      </c>
      <c r="M158" s="9"/>
      <c r="N158" s="4"/>
    </row>
    <row r="159" spans="4:14" x14ac:dyDescent="0.25">
      <c r="D159" s="57"/>
      <c r="E159" s="60"/>
      <c r="F159" s="5" t="s">
        <v>344</v>
      </c>
      <c r="G159" s="9"/>
      <c r="H159" s="9"/>
      <c r="I159" s="9"/>
      <c r="J159" s="9"/>
      <c r="K159" s="9"/>
      <c r="L159" s="9"/>
      <c r="M159" s="8">
        <v>14</v>
      </c>
      <c r="N159" s="4">
        <f t="shared" si="2"/>
        <v>1</v>
      </c>
    </row>
    <row r="160" spans="4:14" ht="33" x14ac:dyDescent="0.25">
      <c r="D160" s="57"/>
      <c r="E160" s="60"/>
      <c r="F160" s="6" t="s">
        <v>26</v>
      </c>
      <c r="G160" s="8">
        <v>0</v>
      </c>
      <c r="H160" s="8">
        <v>0</v>
      </c>
      <c r="I160" s="8">
        <v>0</v>
      </c>
      <c r="J160" s="8">
        <v>0</v>
      </c>
      <c r="K160" s="8">
        <v>14</v>
      </c>
      <c r="L160" s="8">
        <v>14</v>
      </c>
      <c r="M160" s="9"/>
      <c r="N160" s="4"/>
    </row>
    <row r="161" spans="4:14" x14ac:dyDescent="0.25">
      <c r="D161" s="57"/>
      <c r="E161" s="60"/>
      <c r="F161" s="5" t="s">
        <v>345</v>
      </c>
      <c r="G161" s="9"/>
      <c r="H161" s="9"/>
      <c r="I161" s="9"/>
      <c r="J161" s="9"/>
      <c r="K161" s="9"/>
      <c r="L161" s="9"/>
      <c r="M161" s="8">
        <v>70</v>
      </c>
      <c r="N161" s="4">
        <f t="shared" si="2"/>
        <v>5</v>
      </c>
    </row>
    <row r="162" spans="4:14" x14ac:dyDescent="0.25">
      <c r="D162" s="57"/>
      <c r="E162" s="60"/>
      <c r="F162" s="6" t="s">
        <v>19</v>
      </c>
      <c r="G162" s="8">
        <v>14</v>
      </c>
      <c r="H162" s="8">
        <v>0</v>
      </c>
      <c r="I162" s="4">
        <v>0</v>
      </c>
      <c r="J162" s="4">
        <v>0</v>
      </c>
      <c r="K162" s="4">
        <v>0</v>
      </c>
      <c r="L162" s="8">
        <v>14</v>
      </c>
      <c r="M162" s="9"/>
      <c r="N162" s="4"/>
    </row>
    <row r="163" spans="4:14" x14ac:dyDescent="0.25">
      <c r="D163" s="57"/>
      <c r="E163" s="60"/>
      <c r="F163" s="5" t="s">
        <v>353</v>
      </c>
      <c r="G163" s="9"/>
      <c r="H163" s="9"/>
      <c r="I163" s="9"/>
      <c r="J163" s="9"/>
      <c r="K163" s="9"/>
      <c r="L163" s="9"/>
      <c r="M163" s="8">
        <v>14</v>
      </c>
      <c r="N163" s="4">
        <f t="shared" si="2"/>
        <v>1</v>
      </c>
    </row>
    <row r="164" spans="4:14" ht="33" x14ac:dyDescent="0.25">
      <c r="D164" s="57"/>
      <c r="E164" s="60"/>
      <c r="F164" s="6" t="s">
        <v>20</v>
      </c>
      <c r="G164" s="8">
        <v>14</v>
      </c>
      <c r="H164" s="8">
        <v>0</v>
      </c>
      <c r="I164" s="8">
        <v>0</v>
      </c>
      <c r="J164" s="8">
        <v>0</v>
      </c>
      <c r="K164" s="8">
        <v>0</v>
      </c>
      <c r="L164" s="8">
        <v>14</v>
      </c>
      <c r="M164" s="8"/>
      <c r="N164" s="4"/>
    </row>
    <row r="165" spans="4:14" x14ac:dyDescent="0.25">
      <c r="D165" s="57"/>
      <c r="E165" s="60"/>
      <c r="F165" s="5" t="s">
        <v>354</v>
      </c>
      <c r="G165" s="8"/>
      <c r="H165" s="8"/>
      <c r="I165" s="8"/>
      <c r="J165" s="8"/>
      <c r="K165" s="8"/>
      <c r="L165" s="8"/>
      <c r="M165" s="8">
        <v>14</v>
      </c>
      <c r="N165" s="4">
        <f t="shared" si="2"/>
        <v>1</v>
      </c>
    </row>
    <row r="166" spans="4:14" ht="33" x14ac:dyDescent="0.25">
      <c r="D166" s="57" t="s">
        <v>27</v>
      </c>
      <c r="E166" s="60" t="s">
        <v>22</v>
      </c>
      <c r="F166" s="6" t="s">
        <v>8</v>
      </c>
      <c r="G166" s="8">
        <v>0</v>
      </c>
      <c r="H166" s="8">
        <v>0</v>
      </c>
      <c r="I166" s="8">
        <v>15</v>
      </c>
      <c r="J166" s="8">
        <v>0</v>
      </c>
      <c r="K166" s="8">
        <v>0</v>
      </c>
      <c r="L166" s="8">
        <v>15</v>
      </c>
      <c r="M166" s="9"/>
      <c r="N166" s="4"/>
    </row>
    <row r="167" spans="4:14" x14ac:dyDescent="0.25">
      <c r="D167" s="57"/>
      <c r="E167" s="60"/>
      <c r="F167" s="5" t="s">
        <v>351</v>
      </c>
      <c r="G167" s="9"/>
      <c r="H167" s="9"/>
      <c r="I167" s="4"/>
      <c r="J167" s="4"/>
      <c r="K167" s="4"/>
      <c r="L167" s="9"/>
      <c r="M167" s="8">
        <v>45</v>
      </c>
      <c r="N167" s="4">
        <f t="shared" si="2"/>
        <v>3</v>
      </c>
    </row>
    <row r="168" spans="4:14" x14ac:dyDescent="0.25">
      <c r="D168" s="57"/>
      <c r="E168" s="60"/>
      <c r="F168" s="6" t="s">
        <v>303</v>
      </c>
      <c r="G168" s="8">
        <v>0</v>
      </c>
      <c r="H168" s="8">
        <v>0</v>
      </c>
      <c r="I168" s="4">
        <v>0</v>
      </c>
      <c r="J168" s="4">
        <v>15</v>
      </c>
      <c r="K168" s="4">
        <v>0</v>
      </c>
      <c r="L168" s="8">
        <v>15</v>
      </c>
      <c r="M168" s="9"/>
      <c r="N168" s="4"/>
    </row>
    <row r="169" spans="4:14" x14ac:dyDescent="0.25">
      <c r="D169" s="57"/>
      <c r="E169" s="60"/>
      <c r="F169" s="5" t="s">
        <v>352</v>
      </c>
      <c r="G169" s="9"/>
      <c r="H169" s="9"/>
      <c r="I169" s="9"/>
      <c r="J169" s="9"/>
      <c r="K169" s="9"/>
      <c r="L169" s="9"/>
      <c r="M169" s="8">
        <v>60</v>
      </c>
      <c r="N169" s="4">
        <f t="shared" si="2"/>
        <v>4</v>
      </c>
    </row>
    <row r="170" spans="4:14" x14ac:dyDescent="0.25">
      <c r="D170" s="57"/>
      <c r="E170" s="60"/>
      <c r="F170" s="6" t="s">
        <v>301</v>
      </c>
      <c r="G170" s="8">
        <v>11</v>
      </c>
      <c r="H170" s="8">
        <v>4</v>
      </c>
      <c r="I170" s="8">
        <v>0</v>
      </c>
      <c r="J170" s="8">
        <v>0</v>
      </c>
      <c r="K170" s="8">
        <v>0</v>
      </c>
      <c r="L170" s="8">
        <v>15</v>
      </c>
      <c r="M170" s="9"/>
      <c r="N170" s="4"/>
    </row>
    <row r="171" spans="4:14" x14ac:dyDescent="0.25">
      <c r="D171" s="57"/>
      <c r="E171" s="60"/>
      <c r="F171" s="5" t="s">
        <v>342</v>
      </c>
      <c r="G171" s="9"/>
      <c r="H171" s="9"/>
      <c r="I171" s="9"/>
      <c r="J171" s="9"/>
      <c r="K171" s="9"/>
      <c r="L171" s="9"/>
      <c r="M171" s="8">
        <v>19</v>
      </c>
      <c r="N171" s="4">
        <f t="shared" si="2"/>
        <v>1.2666666666666666</v>
      </c>
    </row>
    <row r="172" spans="4:14" x14ac:dyDescent="0.25">
      <c r="D172" s="57"/>
      <c r="E172" s="60"/>
      <c r="F172" s="6" t="s">
        <v>302</v>
      </c>
      <c r="G172" s="8">
        <v>15</v>
      </c>
      <c r="H172" s="8">
        <v>0</v>
      </c>
      <c r="I172" s="8">
        <v>0</v>
      </c>
      <c r="J172" s="8">
        <v>0</v>
      </c>
      <c r="K172" s="8">
        <v>0</v>
      </c>
      <c r="L172" s="8">
        <v>15</v>
      </c>
      <c r="M172" s="9"/>
      <c r="N172" s="4"/>
    </row>
    <row r="173" spans="4:14" x14ac:dyDescent="0.25">
      <c r="D173" s="57"/>
      <c r="E173" s="60"/>
      <c r="F173" s="5" t="s">
        <v>343</v>
      </c>
      <c r="G173" s="9"/>
      <c r="H173" s="9"/>
      <c r="I173" s="9"/>
      <c r="J173" s="9"/>
      <c r="K173" s="9"/>
      <c r="L173" s="9"/>
      <c r="M173" s="8">
        <v>15</v>
      </c>
      <c r="N173" s="4">
        <f t="shared" si="2"/>
        <v>1</v>
      </c>
    </row>
    <row r="174" spans="4:14" x14ac:dyDescent="0.25">
      <c r="D174" s="57"/>
      <c r="E174" s="60"/>
      <c r="F174" s="6" t="s">
        <v>304</v>
      </c>
      <c r="G174" s="8">
        <v>13</v>
      </c>
      <c r="H174" s="8">
        <v>1</v>
      </c>
      <c r="I174" s="4">
        <v>1</v>
      </c>
      <c r="J174" s="4">
        <v>0</v>
      </c>
      <c r="K174" s="4">
        <v>0</v>
      </c>
      <c r="L174" s="8">
        <v>15</v>
      </c>
      <c r="M174" s="9"/>
      <c r="N174" s="4"/>
    </row>
    <row r="175" spans="4:14" x14ac:dyDescent="0.25">
      <c r="D175" s="57"/>
      <c r="E175" s="60"/>
      <c r="F175" s="5" t="s">
        <v>344</v>
      </c>
      <c r="G175" s="9"/>
      <c r="H175" s="9"/>
      <c r="I175" s="9"/>
      <c r="J175" s="9"/>
      <c r="K175" s="9"/>
      <c r="L175" s="9"/>
      <c r="M175" s="8">
        <v>18</v>
      </c>
      <c r="N175" s="4">
        <f t="shared" si="2"/>
        <v>1.2</v>
      </c>
    </row>
    <row r="176" spans="4:14" ht="33" x14ac:dyDescent="0.25">
      <c r="D176" s="57"/>
      <c r="E176" s="60"/>
      <c r="F176" s="6" t="s">
        <v>26</v>
      </c>
      <c r="G176" s="8">
        <v>2</v>
      </c>
      <c r="H176" s="8">
        <v>13</v>
      </c>
      <c r="I176" s="8">
        <v>0</v>
      </c>
      <c r="J176" s="8">
        <v>0</v>
      </c>
      <c r="K176" s="8">
        <v>0</v>
      </c>
      <c r="L176" s="8">
        <v>15</v>
      </c>
      <c r="M176" s="9"/>
      <c r="N176" s="4"/>
    </row>
    <row r="177" spans="4:14" x14ac:dyDescent="0.25">
      <c r="D177" s="57"/>
      <c r="E177" s="60"/>
      <c r="F177" s="5" t="s">
        <v>345</v>
      </c>
      <c r="G177" s="9"/>
      <c r="H177" s="9"/>
      <c r="I177" s="9"/>
      <c r="J177" s="9"/>
      <c r="K177" s="9"/>
      <c r="L177" s="9"/>
      <c r="M177" s="8">
        <v>28</v>
      </c>
      <c r="N177" s="4">
        <f t="shared" si="2"/>
        <v>1.8666666666666667</v>
      </c>
    </row>
    <row r="178" spans="4:14" x14ac:dyDescent="0.25">
      <c r="D178" s="57"/>
      <c r="E178" s="60"/>
      <c r="F178" s="6" t="s">
        <v>19</v>
      </c>
      <c r="G178" s="8">
        <v>10</v>
      </c>
      <c r="H178" s="8">
        <v>4</v>
      </c>
      <c r="I178" s="4">
        <v>1</v>
      </c>
      <c r="J178" s="4">
        <v>0</v>
      </c>
      <c r="K178" s="4">
        <v>0</v>
      </c>
      <c r="L178" s="8">
        <v>15</v>
      </c>
      <c r="M178" s="9"/>
      <c r="N178" s="4"/>
    </row>
    <row r="179" spans="4:14" x14ac:dyDescent="0.25">
      <c r="D179" s="57"/>
      <c r="E179" s="60"/>
      <c r="F179" s="5" t="s">
        <v>353</v>
      </c>
      <c r="G179" s="9"/>
      <c r="H179" s="9"/>
      <c r="I179" s="9"/>
      <c r="J179" s="9"/>
      <c r="K179" s="9"/>
      <c r="L179" s="9"/>
      <c r="M179" s="8">
        <v>21</v>
      </c>
      <c r="N179" s="4">
        <f t="shared" si="2"/>
        <v>1.4</v>
      </c>
    </row>
    <row r="180" spans="4:14" ht="33" x14ac:dyDescent="0.25">
      <c r="D180" s="57"/>
      <c r="E180" s="60"/>
      <c r="F180" s="6" t="s">
        <v>20</v>
      </c>
      <c r="G180" s="8">
        <v>15</v>
      </c>
      <c r="H180" s="8">
        <v>0</v>
      </c>
      <c r="I180" s="8">
        <v>0</v>
      </c>
      <c r="J180" s="8">
        <v>0</v>
      </c>
      <c r="K180" s="8">
        <v>0</v>
      </c>
      <c r="L180" s="8">
        <v>15</v>
      </c>
      <c r="M180" s="8"/>
      <c r="N180" s="4"/>
    </row>
    <row r="181" spans="4:14" x14ac:dyDescent="0.25">
      <c r="D181" s="57"/>
      <c r="E181" s="60"/>
      <c r="F181" s="5" t="s">
        <v>354</v>
      </c>
      <c r="G181" s="8"/>
      <c r="H181" s="8"/>
      <c r="I181" s="8"/>
      <c r="J181" s="8"/>
      <c r="K181" s="8"/>
      <c r="L181" s="8"/>
      <c r="M181" s="8">
        <v>15</v>
      </c>
      <c r="N181" s="4">
        <f t="shared" si="2"/>
        <v>1</v>
      </c>
    </row>
    <row r="182" spans="4:14" ht="33" x14ac:dyDescent="0.25">
      <c r="D182" s="57" t="s">
        <v>28</v>
      </c>
      <c r="E182" s="60" t="s">
        <v>21</v>
      </c>
      <c r="F182" s="6" t="s">
        <v>8</v>
      </c>
      <c r="G182" s="8">
        <v>0</v>
      </c>
      <c r="H182" s="8">
        <v>0</v>
      </c>
      <c r="I182" s="8">
        <v>12</v>
      </c>
      <c r="J182" s="8">
        <v>3</v>
      </c>
      <c r="K182" s="8">
        <v>0</v>
      </c>
      <c r="L182" s="8">
        <v>15</v>
      </c>
      <c r="M182" s="9"/>
      <c r="N182" s="4"/>
    </row>
    <row r="183" spans="4:14" x14ac:dyDescent="0.25">
      <c r="D183" s="57"/>
      <c r="E183" s="60"/>
      <c r="F183" s="5" t="s">
        <v>351</v>
      </c>
      <c r="G183" s="9"/>
      <c r="H183" s="9"/>
      <c r="I183" s="4"/>
      <c r="J183" s="4"/>
      <c r="K183" s="4"/>
      <c r="L183" s="9"/>
      <c r="M183" s="8">
        <v>48</v>
      </c>
      <c r="N183" s="4">
        <f t="shared" si="2"/>
        <v>3.2</v>
      </c>
    </row>
    <row r="184" spans="4:14" x14ac:dyDescent="0.25">
      <c r="D184" s="57"/>
      <c r="E184" s="60"/>
      <c r="F184" s="6" t="s">
        <v>303</v>
      </c>
      <c r="G184" s="8">
        <v>0</v>
      </c>
      <c r="H184" s="8">
        <v>1</v>
      </c>
      <c r="I184" s="4">
        <v>8</v>
      </c>
      <c r="J184" s="4">
        <v>6</v>
      </c>
      <c r="K184" s="4">
        <v>0</v>
      </c>
      <c r="L184" s="8">
        <v>15</v>
      </c>
      <c r="M184" s="9"/>
      <c r="N184" s="4"/>
    </row>
    <row r="185" spans="4:14" x14ac:dyDescent="0.25">
      <c r="D185" s="57"/>
      <c r="E185" s="60"/>
      <c r="F185" s="5" t="s">
        <v>352</v>
      </c>
      <c r="G185" s="9"/>
      <c r="H185" s="9"/>
      <c r="I185" s="9"/>
      <c r="J185" s="9"/>
      <c r="K185" s="9"/>
      <c r="L185" s="9"/>
      <c r="M185" s="8">
        <v>50</v>
      </c>
      <c r="N185" s="4">
        <f t="shared" si="2"/>
        <v>3.3333333333333335</v>
      </c>
    </row>
    <row r="186" spans="4:14" x14ac:dyDescent="0.25">
      <c r="D186" s="57"/>
      <c r="E186" s="60"/>
      <c r="F186" s="6" t="s">
        <v>301</v>
      </c>
      <c r="G186" s="8">
        <v>1</v>
      </c>
      <c r="H186" s="8">
        <v>5</v>
      </c>
      <c r="I186" s="8">
        <v>7</v>
      </c>
      <c r="J186" s="8">
        <v>2</v>
      </c>
      <c r="K186" s="8">
        <v>0</v>
      </c>
      <c r="L186" s="8">
        <v>15</v>
      </c>
      <c r="M186" s="9"/>
      <c r="N186" s="4"/>
    </row>
    <row r="187" spans="4:14" x14ac:dyDescent="0.25">
      <c r="D187" s="57"/>
      <c r="E187" s="60"/>
      <c r="F187" s="5" t="s">
        <v>342</v>
      </c>
      <c r="G187" s="9"/>
      <c r="H187" s="9"/>
      <c r="I187" s="9"/>
      <c r="J187" s="9"/>
      <c r="K187" s="9"/>
      <c r="L187" s="9"/>
      <c r="M187" s="8">
        <v>40</v>
      </c>
      <c r="N187" s="4">
        <f t="shared" si="2"/>
        <v>2.6666666666666665</v>
      </c>
    </row>
    <row r="188" spans="4:14" x14ac:dyDescent="0.25">
      <c r="D188" s="57"/>
      <c r="E188" s="60"/>
      <c r="F188" s="6" t="s">
        <v>302</v>
      </c>
      <c r="G188" s="8">
        <v>2</v>
      </c>
      <c r="H188" s="8">
        <v>7</v>
      </c>
      <c r="I188" s="8">
        <v>4</v>
      </c>
      <c r="J188" s="8">
        <v>2</v>
      </c>
      <c r="K188" s="8">
        <v>0</v>
      </c>
      <c r="L188" s="8">
        <v>15</v>
      </c>
      <c r="M188" s="9"/>
      <c r="N188" s="4"/>
    </row>
    <row r="189" spans="4:14" x14ac:dyDescent="0.25">
      <c r="D189" s="57"/>
      <c r="E189" s="60"/>
      <c r="F189" s="5" t="s">
        <v>343</v>
      </c>
      <c r="G189" s="9"/>
      <c r="H189" s="9"/>
      <c r="I189" s="9"/>
      <c r="J189" s="9"/>
      <c r="K189" s="9"/>
      <c r="L189" s="9"/>
      <c r="M189" s="8">
        <v>36</v>
      </c>
      <c r="N189" s="4">
        <f t="shared" si="2"/>
        <v>2.4</v>
      </c>
    </row>
    <row r="190" spans="4:14" x14ac:dyDescent="0.25">
      <c r="D190" s="57"/>
      <c r="E190" s="60"/>
      <c r="F190" s="6" t="s">
        <v>304</v>
      </c>
      <c r="G190" s="8">
        <v>0</v>
      </c>
      <c r="H190" s="8">
        <v>0</v>
      </c>
      <c r="I190" s="4">
        <v>9</v>
      </c>
      <c r="J190" s="4">
        <v>5</v>
      </c>
      <c r="K190" s="4">
        <v>1</v>
      </c>
      <c r="L190" s="8">
        <v>15</v>
      </c>
      <c r="M190" s="9"/>
      <c r="N190" s="4"/>
    </row>
    <row r="191" spans="4:14" x14ac:dyDescent="0.25">
      <c r="D191" s="57"/>
      <c r="E191" s="60"/>
      <c r="F191" s="5" t="s">
        <v>344</v>
      </c>
      <c r="G191" s="9"/>
      <c r="H191" s="9"/>
      <c r="I191" s="9"/>
      <c r="J191" s="9"/>
      <c r="K191" s="9"/>
      <c r="L191" s="9"/>
      <c r="M191" s="8">
        <v>52</v>
      </c>
      <c r="N191" s="4">
        <f t="shared" si="2"/>
        <v>3.4666666666666668</v>
      </c>
    </row>
    <row r="192" spans="4:14" ht="33" x14ac:dyDescent="0.25">
      <c r="D192" s="57"/>
      <c r="E192" s="60"/>
      <c r="F192" s="6" t="s">
        <v>26</v>
      </c>
      <c r="G192" s="8">
        <v>0</v>
      </c>
      <c r="H192" s="8">
        <v>0</v>
      </c>
      <c r="I192" s="8">
        <v>0</v>
      </c>
      <c r="J192" s="8">
        <v>15</v>
      </c>
      <c r="K192" s="8">
        <v>0</v>
      </c>
      <c r="L192" s="8">
        <v>15</v>
      </c>
      <c r="M192" s="9"/>
      <c r="N192" s="4"/>
    </row>
    <row r="193" spans="4:14" x14ac:dyDescent="0.25">
      <c r="D193" s="57"/>
      <c r="E193" s="60"/>
      <c r="F193" s="5" t="s">
        <v>345</v>
      </c>
      <c r="G193" s="9"/>
      <c r="H193" s="9"/>
      <c r="I193" s="9"/>
      <c r="J193" s="9"/>
      <c r="K193" s="9"/>
      <c r="L193" s="9"/>
      <c r="M193" s="8">
        <v>60</v>
      </c>
      <c r="N193" s="4">
        <f t="shared" si="2"/>
        <v>4</v>
      </c>
    </row>
    <row r="194" spans="4:14" x14ac:dyDescent="0.25">
      <c r="D194" s="57"/>
      <c r="E194" s="60"/>
      <c r="F194" s="6" t="s">
        <v>19</v>
      </c>
      <c r="G194" s="8">
        <v>4</v>
      </c>
      <c r="H194" s="8">
        <v>9</v>
      </c>
      <c r="I194" s="4">
        <v>0</v>
      </c>
      <c r="J194" s="4">
        <v>2</v>
      </c>
      <c r="K194" s="4">
        <v>0</v>
      </c>
      <c r="L194" s="8">
        <v>15</v>
      </c>
      <c r="M194" s="9"/>
      <c r="N194" s="4"/>
    </row>
    <row r="195" spans="4:14" x14ac:dyDescent="0.25">
      <c r="D195" s="57"/>
      <c r="E195" s="60"/>
      <c r="F195" s="5" t="s">
        <v>353</v>
      </c>
      <c r="G195" s="9"/>
      <c r="H195" s="9"/>
      <c r="I195" s="9"/>
      <c r="J195" s="9"/>
      <c r="K195" s="9"/>
      <c r="L195" s="9"/>
      <c r="M195" s="8">
        <v>30</v>
      </c>
      <c r="N195" s="4">
        <f t="shared" si="2"/>
        <v>2</v>
      </c>
    </row>
    <row r="196" spans="4:14" ht="33" x14ac:dyDescent="0.25">
      <c r="D196" s="57"/>
      <c r="E196" s="60"/>
      <c r="F196" s="6" t="s">
        <v>20</v>
      </c>
      <c r="G196" s="8"/>
      <c r="H196" s="8"/>
      <c r="I196" s="8"/>
      <c r="J196" s="8"/>
      <c r="K196" s="8"/>
      <c r="L196" s="8"/>
      <c r="M196" s="8"/>
      <c r="N196" s="4"/>
    </row>
    <row r="197" spans="4:14" x14ac:dyDescent="0.25">
      <c r="D197" s="57"/>
      <c r="E197" s="60"/>
      <c r="F197" s="5" t="s">
        <v>354</v>
      </c>
      <c r="G197" s="8"/>
      <c r="H197" s="8"/>
      <c r="I197" s="8"/>
      <c r="J197" s="8"/>
      <c r="K197" s="8"/>
      <c r="L197" s="8"/>
      <c r="M197" s="8"/>
      <c r="N197" s="4"/>
    </row>
    <row r="198" spans="4:14" ht="33" x14ac:dyDescent="0.25">
      <c r="D198" s="57" t="s">
        <v>28</v>
      </c>
      <c r="E198" s="60" t="s">
        <v>23</v>
      </c>
      <c r="F198" s="6" t="s">
        <v>8</v>
      </c>
      <c r="G198" s="8">
        <v>5</v>
      </c>
      <c r="H198" s="8">
        <v>0</v>
      </c>
      <c r="I198" s="8">
        <v>5</v>
      </c>
      <c r="J198" s="8">
        <v>0</v>
      </c>
      <c r="K198" s="8">
        <v>0</v>
      </c>
      <c r="L198" s="8">
        <v>10</v>
      </c>
      <c r="M198" s="9"/>
      <c r="N198" s="4"/>
    </row>
    <row r="199" spans="4:14" x14ac:dyDescent="0.25">
      <c r="D199" s="57"/>
      <c r="E199" s="60"/>
      <c r="F199" s="5" t="s">
        <v>351</v>
      </c>
      <c r="G199" s="9"/>
      <c r="H199" s="9"/>
      <c r="I199" s="4"/>
      <c r="J199" s="4"/>
      <c r="K199" s="4"/>
      <c r="L199" s="9"/>
      <c r="M199" s="8">
        <v>20</v>
      </c>
      <c r="N199" s="4">
        <f t="shared" si="2"/>
        <v>2</v>
      </c>
    </row>
    <row r="200" spans="4:14" x14ac:dyDescent="0.25">
      <c r="D200" s="57"/>
      <c r="E200" s="60"/>
      <c r="F200" s="6" t="s">
        <v>303</v>
      </c>
      <c r="G200" s="8">
        <v>4</v>
      </c>
      <c r="H200" s="8">
        <v>1</v>
      </c>
      <c r="I200" s="4">
        <v>5</v>
      </c>
      <c r="J200" s="4">
        <v>0</v>
      </c>
      <c r="K200" s="4">
        <v>0</v>
      </c>
      <c r="L200" s="8">
        <v>10</v>
      </c>
      <c r="M200" s="9"/>
      <c r="N200" s="4"/>
    </row>
    <row r="201" spans="4:14" x14ac:dyDescent="0.25">
      <c r="D201" s="57"/>
      <c r="E201" s="60"/>
      <c r="F201" s="5" t="s">
        <v>352</v>
      </c>
      <c r="G201" s="9"/>
      <c r="H201" s="9"/>
      <c r="I201" s="9"/>
      <c r="J201" s="9"/>
      <c r="K201" s="9"/>
      <c r="L201" s="9"/>
      <c r="M201" s="8">
        <v>21</v>
      </c>
      <c r="N201" s="4">
        <f t="shared" ref="N201:N263" si="3">M201/L200</f>
        <v>2.1</v>
      </c>
    </row>
    <row r="202" spans="4:14" x14ac:dyDescent="0.25">
      <c r="D202" s="57"/>
      <c r="E202" s="60"/>
      <c r="F202" s="6" t="s">
        <v>301</v>
      </c>
      <c r="G202" s="8">
        <v>5</v>
      </c>
      <c r="H202" s="8">
        <v>5</v>
      </c>
      <c r="I202" s="8">
        <v>0</v>
      </c>
      <c r="J202" s="8">
        <v>0</v>
      </c>
      <c r="K202" s="8">
        <v>0</v>
      </c>
      <c r="L202" s="8">
        <v>10</v>
      </c>
      <c r="M202" s="9"/>
      <c r="N202" s="4"/>
    </row>
    <row r="203" spans="4:14" x14ac:dyDescent="0.25">
      <c r="D203" s="57"/>
      <c r="E203" s="60"/>
      <c r="F203" s="5" t="s">
        <v>342</v>
      </c>
      <c r="G203" s="9"/>
      <c r="H203" s="9"/>
      <c r="I203" s="9"/>
      <c r="J203" s="9"/>
      <c r="K203" s="9"/>
      <c r="L203" s="9"/>
      <c r="M203" s="8">
        <v>15</v>
      </c>
      <c r="N203" s="4">
        <f t="shared" si="3"/>
        <v>1.5</v>
      </c>
    </row>
    <row r="204" spans="4:14" x14ac:dyDescent="0.25">
      <c r="D204" s="57"/>
      <c r="E204" s="60"/>
      <c r="F204" s="6" t="s">
        <v>302</v>
      </c>
      <c r="G204" s="8">
        <v>0</v>
      </c>
      <c r="H204" s="8">
        <v>0</v>
      </c>
      <c r="I204" s="8">
        <v>6</v>
      </c>
      <c r="J204" s="8">
        <v>4</v>
      </c>
      <c r="K204" s="8">
        <v>0</v>
      </c>
      <c r="L204" s="8">
        <v>10</v>
      </c>
      <c r="M204" s="9"/>
      <c r="N204" s="4"/>
    </row>
    <row r="205" spans="4:14" x14ac:dyDescent="0.25">
      <c r="D205" s="57"/>
      <c r="E205" s="60"/>
      <c r="F205" s="5" t="s">
        <v>343</v>
      </c>
      <c r="G205" s="9"/>
      <c r="H205" s="9"/>
      <c r="I205" s="9"/>
      <c r="J205" s="9"/>
      <c r="K205" s="9"/>
      <c r="L205" s="9"/>
      <c r="M205" s="8">
        <v>34</v>
      </c>
      <c r="N205" s="4">
        <f t="shared" si="3"/>
        <v>3.4</v>
      </c>
    </row>
    <row r="206" spans="4:14" x14ac:dyDescent="0.25">
      <c r="D206" s="57"/>
      <c r="E206" s="60"/>
      <c r="F206" s="6" t="s">
        <v>304</v>
      </c>
      <c r="G206" s="8">
        <v>5</v>
      </c>
      <c r="H206" s="8">
        <v>0</v>
      </c>
      <c r="I206" s="4">
        <v>0</v>
      </c>
      <c r="J206" s="4">
        <v>5</v>
      </c>
      <c r="K206" s="4">
        <v>0</v>
      </c>
      <c r="L206" s="8">
        <v>10</v>
      </c>
      <c r="M206" s="9"/>
      <c r="N206" s="4"/>
    </row>
    <row r="207" spans="4:14" x14ac:dyDescent="0.25">
      <c r="D207" s="57"/>
      <c r="E207" s="60"/>
      <c r="F207" s="5" t="s">
        <v>344</v>
      </c>
      <c r="G207" s="9"/>
      <c r="H207" s="9"/>
      <c r="I207" s="9"/>
      <c r="J207" s="9"/>
      <c r="K207" s="9"/>
      <c r="L207" s="9"/>
      <c r="M207" s="8">
        <v>25</v>
      </c>
      <c r="N207" s="4">
        <f t="shared" si="3"/>
        <v>2.5</v>
      </c>
    </row>
    <row r="208" spans="4:14" ht="33" x14ac:dyDescent="0.25">
      <c r="D208" s="57"/>
      <c r="E208" s="60"/>
      <c r="F208" s="6" t="s">
        <v>26</v>
      </c>
      <c r="G208" s="8">
        <v>5</v>
      </c>
      <c r="H208" s="8">
        <v>5</v>
      </c>
      <c r="I208" s="8">
        <v>0</v>
      </c>
      <c r="J208" s="8">
        <v>0</v>
      </c>
      <c r="K208" s="8">
        <v>0</v>
      </c>
      <c r="L208" s="8">
        <v>10</v>
      </c>
      <c r="M208" s="9"/>
      <c r="N208" s="4"/>
    </row>
    <row r="209" spans="4:14" x14ac:dyDescent="0.25">
      <c r="D209" s="57"/>
      <c r="E209" s="60"/>
      <c r="F209" s="5" t="s">
        <v>345</v>
      </c>
      <c r="G209" s="9"/>
      <c r="H209" s="9"/>
      <c r="I209" s="9"/>
      <c r="J209" s="9"/>
      <c r="K209" s="9"/>
      <c r="L209" s="9"/>
      <c r="M209" s="8">
        <v>15</v>
      </c>
      <c r="N209" s="4">
        <f t="shared" si="3"/>
        <v>1.5</v>
      </c>
    </row>
    <row r="210" spans="4:14" x14ac:dyDescent="0.25">
      <c r="D210" s="57"/>
      <c r="E210" s="60"/>
      <c r="F210" s="6" t="s">
        <v>19</v>
      </c>
      <c r="G210" s="8">
        <v>10</v>
      </c>
      <c r="H210" s="8">
        <v>0</v>
      </c>
      <c r="I210" s="4">
        <v>0</v>
      </c>
      <c r="J210" s="4">
        <v>0</v>
      </c>
      <c r="K210" s="4">
        <v>0</v>
      </c>
      <c r="L210" s="8">
        <v>10</v>
      </c>
      <c r="M210" s="9"/>
      <c r="N210" s="4"/>
    </row>
    <row r="211" spans="4:14" x14ac:dyDescent="0.25">
      <c r="D211" s="57"/>
      <c r="E211" s="60"/>
      <c r="F211" s="5" t="s">
        <v>353</v>
      </c>
      <c r="G211" s="9"/>
      <c r="H211" s="9"/>
      <c r="I211" s="9"/>
      <c r="J211" s="9"/>
      <c r="K211" s="9"/>
      <c r="L211" s="9"/>
      <c r="M211" s="8">
        <v>10</v>
      </c>
      <c r="N211" s="4">
        <f t="shared" si="3"/>
        <v>1</v>
      </c>
    </row>
    <row r="212" spans="4:14" ht="33" x14ac:dyDescent="0.25">
      <c r="D212" s="57"/>
      <c r="E212" s="60"/>
      <c r="F212" s="6" t="s">
        <v>20</v>
      </c>
      <c r="G212" s="8"/>
      <c r="H212" s="8"/>
      <c r="I212" s="8"/>
      <c r="J212" s="8"/>
      <c r="K212" s="8"/>
      <c r="L212" s="8"/>
      <c r="M212" s="8"/>
      <c r="N212" s="4"/>
    </row>
    <row r="213" spans="4:14" x14ac:dyDescent="0.25">
      <c r="D213" s="57"/>
      <c r="E213" s="60"/>
      <c r="F213" s="5" t="s">
        <v>354</v>
      </c>
      <c r="G213" s="8"/>
      <c r="H213" s="8"/>
      <c r="I213" s="8"/>
      <c r="J213" s="8"/>
      <c r="K213" s="8"/>
      <c r="L213" s="8"/>
      <c r="M213" s="8"/>
      <c r="N213" s="4"/>
    </row>
    <row r="214" spans="4:14" ht="33" x14ac:dyDescent="0.25">
      <c r="D214" s="57" t="s">
        <v>28</v>
      </c>
      <c r="E214" s="60" t="s">
        <v>22</v>
      </c>
      <c r="F214" s="6" t="s">
        <v>8</v>
      </c>
      <c r="G214" s="8">
        <v>0</v>
      </c>
      <c r="H214" s="8">
        <v>14</v>
      </c>
      <c r="I214" s="8">
        <v>0</v>
      </c>
      <c r="J214" s="8">
        <v>0</v>
      </c>
      <c r="K214" s="8">
        <v>0</v>
      </c>
      <c r="L214" s="8">
        <v>14</v>
      </c>
      <c r="M214" s="9"/>
      <c r="N214" s="4"/>
    </row>
    <row r="215" spans="4:14" x14ac:dyDescent="0.25">
      <c r="D215" s="57"/>
      <c r="E215" s="60"/>
      <c r="F215" s="5" t="s">
        <v>351</v>
      </c>
      <c r="G215" s="9"/>
      <c r="H215" s="9"/>
      <c r="I215" s="4"/>
      <c r="J215" s="4"/>
      <c r="K215" s="4"/>
      <c r="L215" s="9"/>
      <c r="M215" s="8">
        <v>28</v>
      </c>
      <c r="N215" s="4">
        <f t="shared" si="3"/>
        <v>2</v>
      </c>
    </row>
    <row r="216" spans="4:14" x14ac:dyDescent="0.25">
      <c r="D216" s="57"/>
      <c r="E216" s="60"/>
      <c r="F216" s="6" t="s">
        <v>303</v>
      </c>
      <c r="G216" s="8">
        <v>1</v>
      </c>
      <c r="H216" s="8">
        <v>6</v>
      </c>
      <c r="I216" s="4">
        <v>7</v>
      </c>
      <c r="J216" s="4">
        <v>0</v>
      </c>
      <c r="K216" s="4">
        <v>0</v>
      </c>
      <c r="L216" s="8">
        <v>14</v>
      </c>
      <c r="M216" s="9"/>
      <c r="N216" s="4"/>
    </row>
    <row r="217" spans="4:14" x14ac:dyDescent="0.25">
      <c r="D217" s="57"/>
      <c r="E217" s="60"/>
      <c r="F217" s="5" t="s">
        <v>352</v>
      </c>
      <c r="G217" s="9"/>
      <c r="H217" s="9"/>
      <c r="I217" s="9"/>
      <c r="J217" s="9"/>
      <c r="K217" s="9"/>
      <c r="L217" s="9"/>
      <c r="M217" s="8">
        <v>34</v>
      </c>
      <c r="N217" s="4">
        <f t="shared" si="3"/>
        <v>2.4285714285714284</v>
      </c>
    </row>
    <row r="218" spans="4:14" x14ac:dyDescent="0.25">
      <c r="D218" s="57"/>
      <c r="E218" s="60"/>
      <c r="F218" s="6" t="s">
        <v>301</v>
      </c>
      <c r="G218" s="8">
        <v>1</v>
      </c>
      <c r="H218" s="8">
        <v>13</v>
      </c>
      <c r="I218" s="8">
        <v>0</v>
      </c>
      <c r="J218" s="8">
        <v>0</v>
      </c>
      <c r="K218" s="8">
        <v>0</v>
      </c>
      <c r="L218" s="8">
        <v>14</v>
      </c>
      <c r="M218" s="9"/>
      <c r="N218" s="4"/>
    </row>
    <row r="219" spans="4:14" x14ac:dyDescent="0.25">
      <c r="D219" s="57"/>
      <c r="E219" s="60"/>
      <c r="F219" s="5" t="s">
        <v>342</v>
      </c>
      <c r="G219" s="9"/>
      <c r="H219" s="9"/>
      <c r="I219" s="9"/>
      <c r="J219" s="9"/>
      <c r="K219" s="9"/>
      <c r="L219" s="9"/>
      <c r="M219" s="8">
        <v>27</v>
      </c>
      <c r="N219" s="4">
        <f t="shared" si="3"/>
        <v>1.9285714285714286</v>
      </c>
    </row>
    <row r="220" spans="4:14" x14ac:dyDescent="0.25">
      <c r="D220" s="57"/>
      <c r="E220" s="60"/>
      <c r="F220" s="6" t="s">
        <v>302</v>
      </c>
      <c r="G220" s="8">
        <v>0</v>
      </c>
      <c r="H220" s="8">
        <v>0</v>
      </c>
      <c r="I220" s="8">
        <v>8</v>
      </c>
      <c r="J220" s="8">
        <v>3</v>
      </c>
      <c r="K220" s="8">
        <v>3</v>
      </c>
      <c r="L220" s="8">
        <v>14</v>
      </c>
      <c r="M220" s="9"/>
      <c r="N220" s="4"/>
    </row>
    <row r="221" spans="4:14" x14ac:dyDescent="0.25">
      <c r="D221" s="57"/>
      <c r="E221" s="60"/>
      <c r="F221" s="5" t="s">
        <v>343</v>
      </c>
      <c r="G221" s="9"/>
      <c r="H221" s="9"/>
      <c r="I221" s="9"/>
      <c r="J221" s="9"/>
      <c r="K221" s="9"/>
      <c r="L221" s="9"/>
      <c r="M221" s="8">
        <v>51</v>
      </c>
      <c r="N221" s="4">
        <f t="shared" si="3"/>
        <v>3.6428571428571428</v>
      </c>
    </row>
    <row r="222" spans="4:14" x14ac:dyDescent="0.25">
      <c r="D222" s="57"/>
      <c r="E222" s="60"/>
      <c r="F222" s="6" t="s">
        <v>304</v>
      </c>
      <c r="G222" s="8">
        <v>0</v>
      </c>
      <c r="H222" s="8">
        <v>1</v>
      </c>
      <c r="I222" s="4">
        <v>13</v>
      </c>
      <c r="J222" s="4">
        <v>0</v>
      </c>
      <c r="K222" s="4">
        <v>0</v>
      </c>
      <c r="L222" s="8">
        <v>14</v>
      </c>
      <c r="M222" s="9"/>
      <c r="N222" s="4"/>
    </row>
    <row r="223" spans="4:14" x14ac:dyDescent="0.25">
      <c r="D223" s="57"/>
      <c r="E223" s="60"/>
      <c r="F223" s="5" t="s">
        <v>344</v>
      </c>
      <c r="G223" s="9"/>
      <c r="H223" s="9"/>
      <c r="I223" s="9"/>
      <c r="J223" s="9"/>
      <c r="K223" s="9"/>
      <c r="L223" s="9"/>
      <c r="M223" s="8">
        <v>40</v>
      </c>
      <c r="N223" s="4">
        <f t="shared" si="3"/>
        <v>2.8571428571428572</v>
      </c>
    </row>
    <row r="224" spans="4:14" ht="33" x14ac:dyDescent="0.25">
      <c r="D224" s="57"/>
      <c r="E224" s="60"/>
      <c r="F224" s="6" t="s">
        <v>26</v>
      </c>
      <c r="G224" s="8">
        <v>0</v>
      </c>
      <c r="H224" s="8">
        <v>10</v>
      </c>
      <c r="I224" s="8">
        <v>2</v>
      </c>
      <c r="J224" s="8">
        <v>2</v>
      </c>
      <c r="K224" s="8">
        <v>0</v>
      </c>
      <c r="L224" s="8">
        <v>14</v>
      </c>
      <c r="M224" s="9"/>
      <c r="N224" s="4"/>
    </row>
    <row r="225" spans="4:14" x14ac:dyDescent="0.25">
      <c r="D225" s="57"/>
      <c r="E225" s="60"/>
      <c r="F225" s="5" t="s">
        <v>345</v>
      </c>
      <c r="G225" s="9"/>
      <c r="H225" s="9"/>
      <c r="I225" s="9"/>
      <c r="J225" s="9"/>
      <c r="K225" s="9"/>
      <c r="L225" s="9"/>
      <c r="M225" s="8">
        <v>34</v>
      </c>
      <c r="N225" s="4">
        <f t="shared" si="3"/>
        <v>2.4285714285714284</v>
      </c>
    </row>
    <row r="226" spans="4:14" x14ac:dyDescent="0.25">
      <c r="D226" s="57"/>
      <c r="E226" s="60"/>
      <c r="F226" s="6" t="s">
        <v>19</v>
      </c>
      <c r="G226" s="8">
        <v>14</v>
      </c>
      <c r="H226" s="8">
        <v>0</v>
      </c>
      <c r="I226" s="4">
        <v>0</v>
      </c>
      <c r="J226" s="4">
        <v>0</v>
      </c>
      <c r="K226" s="4">
        <v>0</v>
      </c>
      <c r="L226" s="8">
        <v>14</v>
      </c>
      <c r="M226" s="9"/>
      <c r="N226" s="4"/>
    </row>
    <row r="227" spans="4:14" x14ac:dyDescent="0.25">
      <c r="D227" s="57"/>
      <c r="E227" s="60"/>
      <c r="F227" s="5" t="s">
        <v>353</v>
      </c>
      <c r="G227" s="9"/>
      <c r="H227" s="9"/>
      <c r="I227" s="9"/>
      <c r="J227" s="9"/>
      <c r="K227" s="9"/>
      <c r="L227" s="9"/>
      <c r="M227" s="8">
        <v>14</v>
      </c>
      <c r="N227" s="4">
        <f t="shared" si="3"/>
        <v>1</v>
      </c>
    </row>
    <row r="228" spans="4:14" ht="33" x14ac:dyDescent="0.25">
      <c r="D228" s="57"/>
      <c r="E228" s="60"/>
      <c r="F228" s="6" t="s">
        <v>20</v>
      </c>
      <c r="G228" s="8"/>
      <c r="H228" s="8"/>
      <c r="I228" s="8"/>
      <c r="J228" s="8"/>
      <c r="K228" s="8"/>
      <c r="L228" s="8"/>
      <c r="M228" s="8"/>
      <c r="N228" s="4"/>
    </row>
    <row r="229" spans="4:14" x14ac:dyDescent="0.25">
      <c r="D229" s="57"/>
      <c r="E229" s="60"/>
      <c r="F229" s="5" t="s">
        <v>354</v>
      </c>
      <c r="G229" s="8"/>
      <c r="H229" s="8"/>
      <c r="I229" s="8"/>
      <c r="J229" s="8"/>
      <c r="K229" s="8"/>
      <c r="L229" s="8"/>
      <c r="M229" s="8"/>
      <c r="N229" s="4"/>
    </row>
    <row r="230" spans="4:14" ht="33" x14ac:dyDescent="0.25">
      <c r="D230" s="57" t="s">
        <v>29</v>
      </c>
      <c r="E230" s="60" t="s">
        <v>21</v>
      </c>
      <c r="F230" s="6" t="s">
        <v>8</v>
      </c>
      <c r="G230" s="8">
        <v>17</v>
      </c>
      <c r="H230" s="8">
        <v>0</v>
      </c>
      <c r="I230" s="8">
        <v>4</v>
      </c>
      <c r="J230" s="8">
        <v>0</v>
      </c>
      <c r="K230" s="8">
        <v>0</v>
      </c>
      <c r="L230" s="8">
        <v>21</v>
      </c>
      <c r="M230" s="9"/>
      <c r="N230" s="4"/>
    </row>
    <row r="231" spans="4:14" x14ac:dyDescent="0.25">
      <c r="D231" s="57"/>
      <c r="E231" s="60"/>
      <c r="F231" s="5" t="s">
        <v>351</v>
      </c>
      <c r="G231" s="8">
        <v>17</v>
      </c>
      <c r="H231" s="8">
        <v>0</v>
      </c>
      <c r="I231" s="4">
        <v>12</v>
      </c>
      <c r="J231" s="4">
        <v>0</v>
      </c>
      <c r="K231" s="4">
        <v>0</v>
      </c>
      <c r="L231" s="9"/>
      <c r="M231" s="8">
        <v>29</v>
      </c>
      <c r="N231" s="4">
        <f t="shared" si="3"/>
        <v>1.3809523809523809</v>
      </c>
    </row>
    <row r="232" spans="4:14" x14ac:dyDescent="0.25">
      <c r="D232" s="57"/>
      <c r="E232" s="60"/>
      <c r="F232" s="6" t="s">
        <v>303</v>
      </c>
      <c r="G232" s="8">
        <v>3</v>
      </c>
      <c r="H232" s="8">
        <v>0</v>
      </c>
      <c r="I232" s="4">
        <v>16</v>
      </c>
      <c r="J232" s="4">
        <v>2</v>
      </c>
      <c r="K232" s="4">
        <v>0</v>
      </c>
      <c r="L232" s="8">
        <v>21</v>
      </c>
      <c r="M232" s="9"/>
      <c r="N232" s="4"/>
    </row>
    <row r="233" spans="4:14" x14ac:dyDescent="0.25">
      <c r="D233" s="57"/>
      <c r="E233" s="60"/>
      <c r="F233" s="5" t="s">
        <v>352</v>
      </c>
      <c r="G233" s="8">
        <v>3</v>
      </c>
      <c r="H233" s="8">
        <v>0</v>
      </c>
      <c r="I233" s="8">
        <v>48</v>
      </c>
      <c r="J233" s="8">
        <v>8</v>
      </c>
      <c r="K233" s="8">
        <v>0</v>
      </c>
      <c r="L233" s="9"/>
      <c r="M233" s="8">
        <v>59</v>
      </c>
      <c r="N233" s="4">
        <f t="shared" si="3"/>
        <v>2.8095238095238093</v>
      </c>
    </row>
    <row r="234" spans="4:14" x14ac:dyDescent="0.25">
      <c r="D234" s="57"/>
      <c r="E234" s="60"/>
      <c r="F234" s="6" t="s">
        <v>301</v>
      </c>
      <c r="G234" s="8">
        <v>21</v>
      </c>
      <c r="H234" s="8">
        <v>0</v>
      </c>
      <c r="I234" s="8">
        <v>0</v>
      </c>
      <c r="J234" s="8">
        <v>0</v>
      </c>
      <c r="K234" s="8">
        <v>0</v>
      </c>
      <c r="L234" s="8">
        <v>21</v>
      </c>
      <c r="M234" s="9"/>
      <c r="N234" s="4"/>
    </row>
    <row r="235" spans="4:14" x14ac:dyDescent="0.25">
      <c r="D235" s="57"/>
      <c r="E235" s="60"/>
      <c r="F235" s="5" t="s">
        <v>342</v>
      </c>
      <c r="G235" s="8">
        <v>21</v>
      </c>
      <c r="H235" s="8">
        <v>0</v>
      </c>
      <c r="I235" s="8">
        <v>0</v>
      </c>
      <c r="J235" s="8">
        <v>0</v>
      </c>
      <c r="K235" s="8">
        <v>0</v>
      </c>
      <c r="L235" s="9"/>
      <c r="M235" s="8">
        <v>21</v>
      </c>
      <c r="N235" s="4">
        <f t="shared" si="3"/>
        <v>1</v>
      </c>
    </row>
    <row r="236" spans="4:14" x14ac:dyDescent="0.25">
      <c r="D236" s="57"/>
      <c r="E236" s="60"/>
      <c r="F236" s="6" t="s">
        <v>302</v>
      </c>
      <c r="G236" s="9"/>
      <c r="H236" s="9"/>
      <c r="I236" s="9"/>
      <c r="J236" s="9"/>
      <c r="K236" s="9"/>
      <c r="L236" s="9"/>
      <c r="M236" s="9"/>
      <c r="N236" s="4"/>
    </row>
    <row r="237" spans="4:14" x14ac:dyDescent="0.25">
      <c r="D237" s="57"/>
      <c r="E237" s="60"/>
      <c r="F237" s="5" t="s">
        <v>343</v>
      </c>
      <c r="G237" s="9"/>
      <c r="H237" s="9"/>
      <c r="I237" s="9"/>
      <c r="J237" s="9"/>
      <c r="K237" s="9"/>
      <c r="L237" s="9"/>
      <c r="M237" s="9"/>
      <c r="N237" s="4"/>
    </row>
    <row r="238" spans="4:14" x14ac:dyDescent="0.25">
      <c r="D238" s="57"/>
      <c r="E238" s="60"/>
      <c r="F238" s="6" t="s">
        <v>304</v>
      </c>
      <c r="G238" s="9"/>
      <c r="H238" s="9"/>
      <c r="I238" s="10"/>
      <c r="J238" s="10"/>
      <c r="K238" s="10"/>
      <c r="L238" s="9"/>
      <c r="M238" s="9"/>
      <c r="N238" s="4"/>
    </row>
    <row r="239" spans="4:14" x14ac:dyDescent="0.25">
      <c r="D239" s="57"/>
      <c r="E239" s="60"/>
      <c r="F239" s="5" t="s">
        <v>344</v>
      </c>
      <c r="G239" s="9"/>
      <c r="H239" s="9"/>
      <c r="I239" s="9"/>
      <c r="J239" s="9"/>
      <c r="K239" s="9"/>
      <c r="L239" s="9"/>
      <c r="M239" s="9"/>
      <c r="N239" s="4"/>
    </row>
    <row r="240" spans="4:14" ht="33" x14ac:dyDescent="0.25">
      <c r="D240" s="57"/>
      <c r="E240" s="60"/>
      <c r="F240" s="6" t="s">
        <v>26</v>
      </c>
      <c r="G240" s="9"/>
      <c r="H240" s="9"/>
      <c r="I240" s="9"/>
      <c r="J240" s="9"/>
      <c r="K240" s="9"/>
      <c r="L240" s="9"/>
      <c r="M240" s="9"/>
      <c r="N240" s="4"/>
    </row>
    <row r="241" spans="4:14" x14ac:dyDescent="0.25">
      <c r="D241" s="57"/>
      <c r="E241" s="60"/>
      <c r="F241" s="5" t="s">
        <v>346</v>
      </c>
      <c r="G241" s="9"/>
      <c r="H241" s="9"/>
      <c r="I241" s="9"/>
      <c r="J241" s="9"/>
      <c r="K241" s="9"/>
      <c r="L241" s="9"/>
      <c r="M241" s="9"/>
      <c r="N241" s="4"/>
    </row>
    <row r="242" spans="4:14" x14ac:dyDescent="0.25">
      <c r="D242" s="57"/>
      <c r="E242" s="60"/>
      <c r="F242" s="6" t="s">
        <v>19</v>
      </c>
      <c r="G242" s="8">
        <v>21</v>
      </c>
      <c r="H242" s="8">
        <v>0</v>
      </c>
      <c r="I242" s="4">
        <v>0</v>
      </c>
      <c r="J242" s="4">
        <v>0</v>
      </c>
      <c r="K242" s="4">
        <v>0</v>
      </c>
      <c r="L242" s="8">
        <v>21</v>
      </c>
      <c r="M242" s="9"/>
      <c r="N242" s="4"/>
    </row>
    <row r="243" spans="4:14" x14ac:dyDescent="0.25">
      <c r="D243" s="57"/>
      <c r="E243" s="60"/>
      <c r="F243" s="5" t="s">
        <v>355</v>
      </c>
      <c r="G243" s="8">
        <v>21</v>
      </c>
      <c r="H243" s="8">
        <v>0</v>
      </c>
      <c r="I243" s="8">
        <v>0</v>
      </c>
      <c r="J243" s="8">
        <v>0</v>
      </c>
      <c r="K243" s="8">
        <v>0</v>
      </c>
      <c r="L243" s="9"/>
      <c r="M243" s="8">
        <v>21</v>
      </c>
      <c r="N243" s="4">
        <f t="shared" si="3"/>
        <v>1</v>
      </c>
    </row>
    <row r="244" spans="4:14" ht="33" x14ac:dyDescent="0.25">
      <c r="D244" s="57"/>
      <c r="E244" s="60"/>
      <c r="F244" s="6" t="s">
        <v>20</v>
      </c>
      <c r="G244" s="8"/>
      <c r="H244" s="8"/>
      <c r="I244" s="8"/>
      <c r="J244" s="8"/>
      <c r="K244" s="8"/>
      <c r="L244" s="8"/>
      <c r="M244" s="8"/>
      <c r="N244" s="4"/>
    </row>
    <row r="245" spans="4:14" x14ac:dyDescent="0.25">
      <c r="D245" s="57"/>
      <c r="E245" s="60"/>
      <c r="F245" s="5" t="s">
        <v>356</v>
      </c>
      <c r="G245" s="8"/>
      <c r="H245" s="8"/>
      <c r="I245" s="8"/>
      <c r="J245" s="8"/>
      <c r="K245" s="8"/>
      <c r="L245" s="8"/>
      <c r="M245" s="8"/>
      <c r="N245" s="4"/>
    </row>
    <row r="246" spans="4:14" ht="33" x14ac:dyDescent="0.25">
      <c r="D246" s="57" t="s">
        <v>29</v>
      </c>
      <c r="E246" s="60" t="s">
        <v>23</v>
      </c>
      <c r="F246" s="6" t="s">
        <v>8</v>
      </c>
      <c r="G246" s="8">
        <v>0</v>
      </c>
      <c r="H246" s="8">
        <v>0</v>
      </c>
      <c r="I246" s="8">
        <v>11</v>
      </c>
      <c r="J246" s="8">
        <v>0</v>
      </c>
      <c r="K246" s="8">
        <v>0</v>
      </c>
      <c r="L246" s="8">
        <v>11</v>
      </c>
      <c r="M246" s="9"/>
      <c r="N246" s="4"/>
    </row>
    <row r="247" spans="4:14" x14ac:dyDescent="0.25">
      <c r="D247" s="57"/>
      <c r="E247" s="60"/>
      <c r="F247" s="5" t="s">
        <v>351</v>
      </c>
      <c r="G247" s="8">
        <v>0</v>
      </c>
      <c r="H247" s="8">
        <v>0</v>
      </c>
      <c r="I247" s="4">
        <v>33</v>
      </c>
      <c r="J247" s="4">
        <v>0</v>
      </c>
      <c r="K247" s="4">
        <v>0</v>
      </c>
      <c r="L247" s="9"/>
      <c r="M247" s="8">
        <v>33</v>
      </c>
      <c r="N247" s="4">
        <f t="shared" si="3"/>
        <v>3</v>
      </c>
    </row>
    <row r="248" spans="4:14" x14ac:dyDescent="0.25">
      <c r="D248" s="57"/>
      <c r="E248" s="60"/>
      <c r="F248" s="6" t="s">
        <v>303</v>
      </c>
      <c r="G248" s="8">
        <v>11</v>
      </c>
      <c r="H248" s="8">
        <v>0</v>
      </c>
      <c r="I248" s="4">
        <v>0</v>
      </c>
      <c r="J248" s="4">
        <v>0</v>
      </c>
      <c r="K248" s="4">
        <v>0</v>
      </c>
      <c r="L248" s="8">
        <v>11</v>
      </c>
      <c r="M248" s="9"/>
      <c r="N248" s="4"/>
    </row>
    <row r="249" spans="4:14" x14ac:dyDescent="0.25">
      <c r="D249" s="57"/>
      <c r="E249" s="60"/>
      <c r="F249" s="5" t="s">
        <v>352</v>
      </c>
      <c r="G249" s="8">
        <v>11</v>
      </c>
      <c r="H249" s="8">
        <v>0</v>
      </c>
      <c r="I249" s="8">
        <v>0</v>
      </c>
      <c r="J249" s="8">
        <v>0</v>
      </c>
      <c r="K249" s="8">
        <v>0</v>
      </c>
      <c r="L249" s="9"/>
      <c r="M249" s="8">
        <v>11</v>
      </c>
      <c r="N249" s="4">
        <f t="shared" si="3"/>
        <v>1</v>
      </c>
    </row>
    <row r="250" spans="4:14" x14ac:dyDescent="0.25">
      <c r="D250" s="57"/>
      <c r="E250" s="60"/>
      <c r="F250" s="6" t="s">
        <v>301</v>
      </c>
      <c r="G250" s="8">
        <v>11</v>
      </c>
      <c r="H250" s="8">
        <v>0</v>
      </c>
      <c r="I250" s="8">
        <v>0</v>
      </c>
      <c r="J250" s="8">
        <v>0</v>
      </c>
      <c r="K250" s="8">
        <v>0</v>
      </c>
      <c r="L250" s="8">
        <v>11</v>
      </c>
      <c r="M250" s="9"/>
      <c r="N250" s="4"/>
    </row>
    <row r="251" spans="4:14" x14ac:dyDescent="0.25">
      <c r="D251" s="57"/>
      <c r="E251" s="60"/>
      <c r="F251" s="5" t="s">
        <v>342</v>
      </c>
      <c r="G251" s="8">
        <v>11</v>
      </c>
      <c r="H251" s="8">
        <v>0</v>
      </c>
      <c r="I251" s="8">
        <v>0</v>
      </c>
      <c r="J251" s="8">
        <v>0</v>
      </c>
      <c r="K251" s="8">
        <v>0</v>
      </c>
      <c r="L251" s="9"/>
      <c r="M251" s="8">
        <v>11</v>
      </c>
      <c r="N251" s="4">
        <f t="shared" si="3"/>
        <v>1</v>
      </c>
    </row>
    <row r="252" spans="4:14" x14ac:dyDescent="0.25">
      <c r="D252" s="57"/>
      <c r="E252" s="60"/>
      <c r="F252" s="6" t="s">
        <v>302</v>
      </c>
      <c r="G252" s="9"/>
      <c r="H252" s="9"/>
      <c r="I252" s="9"/>
      <c r="J252" s="9"/>
      <c r="K252" s="9"/>
      <c r="L252" s="9"/>
      <c r="M252" s="9"/>
      <c r="N252" s="4"/>
    </row>
    <row r="253" spans="4:14" x14ac:dyDescent="0.25">
      <c r="D253" s="57"/>
      <c r="E253" s="60"/>
      <c r="F253" s="5" t="s">
        <v>343</v>
      </c>
      <c r="G253" s="9"/>
      <c r="H253" s="9"/>
      <c r="I253" s="9"/>
      <c r="J253" s="9"/>
      <c r="K253" s="9"/>
      <c r="L253" s="9"/>
      <c r="M253" s="9"/>
      <c r="N253" s="4"/>
    </row>
    <row r="254" spans="4:14" x14ac:dyDescent="0.25">
      <c r="D254" s="57"/>
      <c r="E254" s="60"/>
      <c r="F254" s="6" t="s">
        <v>304</v>
      </c>
      <c r="G254" s="9"/>
      <c r="H254" s="9"/>
      <c r="I254" s="10"/>
      <c r="J254" s="10"/>
      <c r="K254" s="10"/>
      <c r="L254" s="9"/>
      <c r="M254" s="9"/>
      <c r="N254" s="4"/>
    </row>
    <row r="255" spans="4:14" x14ac:dyDescent="0.25">
      <c r="D255" s="57"/>
      <c r="E255" s="60"/>
      <c r="F255" s="5" t="s">
        <v>344</v>
      </c>
      <c r="G255" s="9"/>
      <c r="H255" s="9"/>
      <c r="I255" s="9"/>
      <c r="J255" s="9"/>
      <c r="K255" s="9"/>
      <c r="L255" s="9"/>
      <c r="M255" s="9"/>
      <c r="N255" s="4"/>
    </row>
    <row r="256" spans="4:14" ht="33" x14ac:dyDescent="0.25">
      <c r="D256" s="57"/>
      <c r="E256" s="60"/>
      <c r="F256" s="6" t="s">
        <v>26</v>
      </c>
      <c r="G256" s="9"/>
      <c r="H256" s="9"/>
      <c r="I256" s="9"/>
      <c r="J256" s="9"/>
      <c r="K256" s="9"/>
      <c r="L256" s="9"/>
      <c r="M256" s="9"/>
      <c r="N256" s="4"/>
    </row>
    <row r="257" spans="4:14" x14ac:dyDescent="0.25">
      <c r="D257" s="57"/>
      <c r="E257" s="60"/>
      <c r="F257" s="5" t="s">
        <v>345</v>
      </c>
      <c r="G257" s="9"/>
      <c r="H257" s="9"/>
      <c r="I257" s="9"/>
      <c r="J257" s="9"/>
      <c r="K257" s="9"/>
      <c r="L257" s="9"/>
      <c r="M257" s="9"/>
      <c r="N257" s="4"/>
    </row>
    <row r="258" spans="4:14" x14ac:dyDescent="0.25">
      <c r="D258" s="57"/>
      <c r="E258" s="60"/>
      <c r="F258" s="6" t="s">
        <v>19</v>
      </c>
      <c r="G258" s="8">
        <v>11</v>
      </c>
      <c r="H258" s="8">
        <v>0</v>
      </c>
      <c r="I258" s="4">
        <v>0</v>
      </c>
      <c r="J258" s="4">
        <v>0</v>
      </c>
      <c r="K258" s="4">
        <v>0</v>
      </c>
      <c r="L258" s="8">
        <v>11</v>
      </c>
      <c r="M258" s="9"/>
      <c r="N258" s="4"/>
    </row>
    <row r="259" spans="4:14" x14ac:dyDescent="0.25">
      <c r="D259" s="57"/>
      <c r="E259" s="60"/>
      <c r="F259" s="5" t="s">
        <v>353</v>
      </c>
      <c r="G259" s="8">
        <v>11</v>
      </c>
      <c r="H259" s="8">
        <v>0</v>
      </c>
      <c r="I259" s="8">
        <v>0</v>
      </c>
      <c r="J259" s="8">
        <v>0</v>
      </c>
      <c r="K259" s="8">
        <v>0</v>
      </c>
      <c r="L259" s="9"/>
      <c r="M259" s="8">
        <v>11</v>
      </c>
      <c r="N259" s="4">
        <f t="shared" si="3"/>
        <v>1</v>
      </c>
    </row>
    <row r="260" spans="4:14" ht="33" x14ac:dyDescent="0.25">
      <c r="D260" s="57"/>
      <c r="E260" s="60"/>
      <c r="F260" s="6" t="s">
        <v>20</v>
      </c>
      <c r="G260" s="8"/>
      <c r="H260" s="8"/>
      <c r="I260" s="8"/>
      <c r="J260" s="8"/>
      <c r="K260" s="8"/>
      <c r="L260" s="8"/>
      <c r="M260" s="8"/>
      <c r="N260" s="4"/>
    </row>
    <row r="261" spans="4:14" x14ac:dyDescent="0.25">
      <c r="D261" s="57"/>
      <c r="E261" s="60"/>
      <c r="F261" s="5" t="s">
        <v>354</v>
      </c>
      <c r="G261" s="8"/>
      <c r="H261" s="8"/>
      <c r="I261" s="8"/>
      <c r="J261" s="8"/>
      <c r="K261" s="8"/>
      <c r="L261" s="8"/>
      <c r="M261" s="8"/>
      <c r="N261" s="4"/>
    </row>
    <row r="262" spans="4:14" ht="33" x14ac:dyDescent="0.25">
      <c r="D262" s="57" t="s">
        <v>29</v>
      </c>
      <c r="E262" s="60" t="s">
        <v>21</v>
      </c>
      <c r="F262" s="6" t="s">
        <v>8</v>
      </c>
      <c r="G262" s="8">
        <v>0</v>
      </c>
      <c r="H262" s="8">
        <v>1</v>
      </c>
      <c r="I262" s="8">
        <v>7</v>
      </c>
      <c r="J262" s="8">
        <v>0</v>
      </c>
      <c r="K262" s="8">
        <v>0</v>
      </c>
      <c r="L262" s="8">
        <v>8</v>
      </c>
      <c r="M262" s="9"/>
      <c r="N262" s="4"/>
    </row>
    <row r="263" spans="4:14" x14ac:dyDescent="0.25">
      <c r="D263" s="57"/>
      <c r="E263" s="60"/>
      <c r="F263" s="5" t="s">
        <v>351</v>
      </c>
      <c r="G263" s="8">
        <v>0</v>
      </c>
      <c r="H263" s="8">
        <v>2</v>
      </c>
      <c r="I263" s="4">
        <v>21</v>
      </c>
      <c r="J263" s="4">
        <v>0</v>
      </c>
      <c r="K263" s="4">
        <v>0</v>
      </c>
      <c r="L263" s="9"/>
      <c r="M263" s="8">
        <v>23</v>
      </c>
      <c r="N263" s="4">
        <f t="shared" si="3"/>
        <v>2.875</v>
      </c>
    </row>
    <row r="264" spans="4:14" x14ac:dyDescent="0.25">
      <c r="D264" s="57"/>
      <c r="E264" s="60"/>
      <c r="F264" s="6" t="s">
        <v>303</v>
      </c>
      <c r="G264" s="8">
        <v>8</v>
      </c>
      <c r="H264" s="8">
        <v>0</v>
      </c>
      <c r="I264" s="4">
        <v>0</v>
      </c>
      <c r="J264" s="4">
        <v>0</v>
      </c>
      <c r="K264" s="4">
        <v>0</v>
      </c>
      <c r="L264" s="8">
        <v>8</v>
      </c>
      <c r="M264" s="9"/>
      <c r="N264" s="4"/>
    </row>
    <row r="265" spans="4:14" x14ac:dyDescent="0.25">
      <c r="D265" s="57"/>
      <c r="E265" s="60"/>
      <c r="F265" s="5" t="s">
        <v>352</v>
      </c>
      <c r="G265" s="8">
        <v>8</v>
      </c>
      <c r="H265" s="8">
        <v>0</v>
      </c>
      <c r="I265" s="8">
        <v>0</v>
      </c>
      <c r="J265" s="8">
        <v>0</v>
      </c>
      <c r="K265" s="8">
        <v>0</v>
      </c>
      <c r="L265" s="9"/>
      <c r="M265" s="8">
        <v>8</v>
      </c>
      <c r="N265" s="4">
        <f t="shared" ref="N265:N323" si="4">M265/L264</f>
        <v>1</v>
      </c>
    </row>
    <row r="266" spans="4:14" x14ac:dyDescent="0.25">
      <c r="D266" s="57"/>
      <c r="E266" s="60"/>
      <c r="F266" s="6" t="s">
        <v>301</v>
      </c>
      <c r="G266" s="8">
        <v>0</v>
      </c>
      <c r="H266" s="8">
        <v>0</v>
      </c>
      <c r="I266" s="8">
        <v>8</v>
      </c>
      <c r="J266" s="8">
        <v>0</v>
      </c>
      <c r="K266" s="8">
        <v>0</v>
      </c>
      <c r="L266" s="8">
        <v>8</v>
      </c>
      <c r="M266" s="9"/>
      <c r="N266" s="4"/>
    </row>
    <row r="267" spans="4:14" x14ac:dyDescent="0.25">
      <c r="D267" s="57"/>
      <c r="E267" s="60"/>
      <c r="F267" s="5" t="s">
        <v>342</v>
      </c>
      <c r="G267" s="8">
        <v>0</v>
      </c>
      <c r="H267" s="8">
        <v>0</v>
      </c>
      <c r="I267" s="8">
        <v>24</v>
      </c>
      <c r="J267" s="8">
        <v>0</v>
      </c>
      <c r="K267" s="8">
        <v>0</v>
      </c>
      <c r="L267" s="9"/>
      <c r="M267" s="8">
        <v>24</v>
      </c>
      <c r="N267" s="4">
        <f t="shared" si="4"/>
        <v>3</v>
      </c>
    </row>
    <row r="268" spans="4:14" x14ac:dyDescent="0.25">
      <c r="D268" s="57"/>
      <c r="E268" s="60"/>
      <c r="F268" s="6" t="s">
        <v>302</v>
      </c>
      <c r="G268" s="9"/>
      <c r="H268" s="9"/>
      <c r="I268" s="9"/>
      <c r="J268" s="9"/>
      <c r="K268" s="9"/>
      <c r="L268" s="9"/>
      <c r="M268" s="9"/>
      <c r="N268" s="4"/>
    </row>
    <row r="269" spans="4:14" x14ac:dyDescent="0.25">
      <c r="D269" s="57"/>
      <c r="E269" s="60"/>
      <c r="F269" s="5" t="s">
        <v>343</v>
      </c>
      <c r="G269" s="9"/>
      <c r="H269" s="9"/>
      <c r="I269" s="9"/>
      <c r="J269" s="9"/>
      <c r="K269" s="9"/>
      <c r="L269" s="9"/>
      <c r="M269" s="9"/>
      <c r="N269" s="4"/>
    </row>
    <row r="270" spans="4:14" x14ac:dyDescent="0.25">
      <c r="D270" s="57"/>
      <c r="E270" s="60"/>
      <c r="F270" s="6" t="s">
        <v>304</v>
      </c>
      <c r="G270" s="9"/>
      <c r="H270" s="9"/>
      <c r="I270" s="10"/>
      <c r="J270" s="10"/>
      <c r="K270" s="10"/>
      <c r="L270" s="9"/>
      <c r="M270" s="9"/>
      <c r="N270" s="4"/>
    </row>
    <row r="271" spans="4:14" x14ac:dyDescent="0.25">
      <c r="D271" s="57"/>
      <c r="E271" s="60"/>
      <c r="F271" s="5" t="s">
        <v>344</v>
      </c>
      <c r="G271" s="9"/>
      <c r="H271" s="9"/>
      <c r="I271" s="9"/>
      <c r="J271" s="9"/>
      <c r="K271" s="9"/>
      <c r="L271" s="9"/>
      <c r="M271" s="9"/>
      <c r="N271" s="4"/>
    </row>
    <row r="272" spans="4:14" ht="33" x14ac:dyDescent="0.25">
      <c r="D272" s="57"/>
      <c r="E272" s="60"/>
      <c r="F272" s="6" t="s">
        <v>26</v>
      </c>
      <c r="G272" s="9"/>
      <c r="H272" s="9"/>
      <c r="I272" s="9"/>
      <c r="J272" s="9"/>
      <c r="K272" s="9"/>
      <c r="L272" s="9"/>
      <c r="M272" s="9"/>
      <c r="N272" s="4"/>
    </row>
    <row r="273" spans="4:14" x14ac:dyDescent="0.25">
      <c r="D273" s="57"/>
      <c r="E273" s="60"/>
      <c r="F273" s="5" t="s">
        <v>345</v>
      </c>
      <c r="G273" s="9"/>
      <c r="H273" s="9"/>
      <c r="I273" s="9"/>
      <c r="J273" s="9"/>
      <c r="K273" s="9"/>
      <c r="L273" s="9"/>
      <c r="M273" s="9"/>
      <c r="N273" s="4"/>
    </row>
    <row r="274" spans="4:14" x14ac:dyDescent="0.25">
      <c r="D274" s="57"/>
      <c r="E274" s="60"/>
      <c r="F274" s="6" t="s">
        <v>19</v>
      </c>
      <c r="G274" s="8">
        <v>8</v>
      </c>
      <c r="H274" s="8">
        <v>0</v>
      </c>
      <c r="I274" s="4">
        <v>0</v>
      </c>
      <c r="J274" s="4">
        <v>0</v>
      </c>
      <c r="K274" s="4">
        <v>0</v>
      </c>
      <c r="L274" s="8">
        <v>8</v>
      </c>
      <c r="M274" s="9"/>
      <c r="N274" s="4"/>
    </row>
    <row r="275" spans="4:14" x14ac:dyDescent="0.25">
      <c r="D275" s="57"/>
      <c r="E275" s="60"/>
      <c r="F275" s="5" t="s">
        <v>353</v>
      </c>
      <c r="G275" s="8">
        <v>8</v>
      </c>
      <c r="H275" s="8">
        <v>0</v>
      </c>
      <c r="I275" s="8">
        <v>0</v>
      </c>
      <c r="J275" s="8">
        <v>0</v>
      </c>
      <c r="K275" s="8">
        <v>0</v>
      </c>
      <c r="L275" s="9"/>
      <c r="M275" s="8">
        <v>8</v>
      </c>
      <c r="N275" s="4">
        <f t="shared" si="4"/>
        <v>1</v>
      </c>
    </row>
    <row r="276" spans="4:14" ht="33" x14ac:dyDescent="0.25">
      <c r="D276" s="57"/>
      <c r="E276" s="60"/>
      <c r="F276" s="6" t="s">
        <v>20</v>
      </c>
      <c r="G276" s="8"/>
      <c r="H276" s="8"/>
      <c r="I276" s="8"/>
      <c r="J276" s="8"/>
      <c r="K276" s="8"/>
      <c r="L276" s="8"/>
      <c r="M276" s="8"/>
      <c r="N276" s="4"/>
    </row>
    <row r="277" spans="4:14" x14ac:dyDescent="0.25">
      <c r="D277" s="57"/>
      <c r="E277" s="60"/>
      <c r="F277" s="5" t="s">
        <v>354</v>
      </c>
      <c r="G277" s="8"/>
      <c r="H277" s="8"/>
      <c r="I277" s="8"/>
      <c r="J277" s="8"/>
      <c r="K277" s="8"/>
      <c r="L277" s="8"/>
      <c r="M277" s="8"/>
      <c r="N277" s="4"/>
    </row>
    <row r="278" spans="4:14" ht="33" x14ac:dyDescent="0.25">
      <c r="D278" s="57" t="s">
        <v>30</v>
      </c>
      <c r="E278" s="60" t="s">
        <v>21</v>
      </c>
      <c r="F278" s="6" t="s">
        <v>8</v>
      </c>
      <c r="G278" s="8">
        <v>0</v>
      </c>
      <c r="H278" s="8">
        <v>0</v>
      </c>
      <c r="I278" s="8">
        <v>11</v>
      </c>
      <c r="J278" s="8">
        <v>3</v>
      </c>
      <c r="K278" s="8">
        <v>2</v>
      </c>
      <c r="L278" s="8">
        <v>16</v>
      </c>
      <c r="M278" s="9"/>
      <c r="N278" s="4"/>
    </row>
    <row r="279" spans="4:14" x14ac:dyDescent="0.25">
      <c r="D279" s="57"/>
      <c r="E279" s="60"/>
      <c r="F279" s="5" t="s">
        <v>351</v>
      </c>
      <c r="G279" s="8">
        <v>0</v>
      </c>
      <c r="H279" s="8">
        <v>0</v>
      </c>
      <c r="I279" s="4">
        <v>33</v>
      </c>
      <c r="J279" s="4">
        <v>12</v>
      </c>
      <c r="K279" s="4">
        <v>10</v>
      </c>
      <c r="L279" s="9"/>
      <c r="M279" s="8">
        <v>55</v>
      </c>
      <c r="N279" s="4">
        <f t="shared" si="4"/>
        <v>3.4375</v>
      </c>
    </row>
    <row r="280" spans="4:14" x14ac:dyDescent="0.25">
      <c r="D280" s="57"/>
      <c r="E280" s="60"/>
      <c r="F280" s="6" t="s">
        <v>303</v>
      </c>
      <c r="G280" s="8">
        <v>0</v>
      </c>
      <c r="H280" s="8">
        <v>1</v>
      </c>
      <c r="I280" s="4">
        <v>11</v>
      </c>
      <c r="J280" s="4">
        <v>4</v>
      </c>
      <c r="K280" s="4">
        <v>0</v>
      </c>
      <c r="L280" s="8">
        <v>16</v>
      </c>
      <c r="M280" s="9"/>
      <c r="N280" s="4"/>
    </row>
    <row r="281" spans="4:14" x14ac:dyDescent="0.25">
      <c r="D281" s="57"/>
      <c r="E281" s="60"/>
      <c r="F281" s="5" t="s">
        <v>352</v>
      </c>
      <c r="G281" s="8">
        <v>0</v>
      </c>
      <c r="H281" s="8">
        <v>2</v>
      </c>
      <c r="I281" s="8">
        <v>33</v>
      </c>
      <c r="J281" s="8">
        <v>16</v>
      </c>
      <c r="K281" s="8">
        <v>0</v>
      </c>
      <c r="L281" s="9"/>
      <c r="M281" s="8">
        <v>51</v>
      </c>
      <c r="N281" s="4">
        <f t="shared" si="4"/>
        <v>3.1875</v>
      </c>
    </row>
    <row r="282" spans="4:14" x14ac:dyDescent="0.25">
      <c r="D282" s="57"/>
      <c r="E282" s="60"/>
      <c r="F282" s="6" t="s">
        <v>301</v>
      </c>
      <c r="G282" s="8">
        <v>16</v>
      </c>
      <c r="H282" s="8">
        <v>0</v>
      </c>
      <c r="I282" s="8">
        <v>0</v>
      </c>
      <c r="J282" s="8">
        <v>0</v>
      </c>
      <c r="K282" s="8">
        <v>0</v>
      </c>
      <c r="L282" s="8">
        <v>16</v>
      </c>
      <c r="M282" s="9"/>
      <c r="N282" s="4"/>
    </row>
    <row r="283" spans="4:14" x14ac:dyDescent="0.25">
      <c r="D283" s="57"/>
      <c r="E283" s="60"/>
      <c r="F283" s="5" t="s">
        <v>342</v>
      </c>
      <c r="G283" s="8">
        <v>16</v>
      </c>
      <c r="H283" s="8">
        <v>0</v>
      </c>
      <c r="I283" s="8">
        <v>0</v>
      </c>
      <c r="J283" s="8">
        <v>0</v>
      </c>
      <c r="K283" s="8">
        <v>0</v>
      </c>
      <c r="L283" s="9"/>
      <c r="M283" s="8">
        <v>16</v>
      </c>
      <c r="N283" s="4">
        <f t="shared" si="4"/>
        <v>1</v>
      </c>
    </row>
    <row r="284" spans="4:14" x14ac:dyDescent="0.25">
      <c r="D284" s="57"/>
      <c r="E284" s="60"/>
      <c r="F284" s="6" t="s">
        <v>302</v>
      </c>
      <c r="G284" s="9"/>
      <c r="H284" s="9"/>
      <c r="I284" s="9"/>
      <c r="J284" s="9"/>
      <c r="K284" s="9"/>
      <c r="L284" s="9"/>
      <c r="M284" s="9"/>
      <c r="N284" s="4"/>
    </row>
    <row r="285" spans="4:14" x14ac:dyDescent="0.25">
      <c r="D285" s="57"/>
      <c r="E285" s="60"/>
      <c r="F285" s="5" t="s">
        <v>343</v>
      </c>
      <c r="G285" s="9"/>
      <c r="H285" s="9"/>
      <c r="I285" s="9"/>
      <c r="J285" s="9"/>
      <c r="K285" s="9"/>
      <c r="L285" s="9"/>
      <c r="M285" s="9"/>
      <c r="N285" s="4"/>
    </row>
    <row r="286" spans="4:14" x14ac:dyDescent="0.25">
      <c r="D286" s="57"/>
      <c r="E286" s="60"/>
      <c r="F286" s="6" t="s">
        <v>304</v>
      </c>
      <c r="G286" s="9"/>
      <c r="H286" s="9"/>
      <c r="I286" s="10"/>
      <c r="J286" s="10"/>
      <c r="K286" s="10"/>
      <c r="L286" s="9"/>
      <c r="M286" s="9"/>
      <c r="N286" s="4"/>
    </row>
    <row r="287" spans="4:14" x14ac:dyDescent="0.25">
      <c r="D287" s="57"/>
      <c r="E287" s="60"/>
      <c r="F287" s="5" t="s">
        <v>344</v>
      </c>
      <c r="G287" s="9"/>
      <c r="H287" s="9"/>
      <c r="I287" s="9"/>
      <c r="J287" s="9"/>
      <c r="K287" s="9"/>
      <c r="L287" s="9"/>
      <c r="M287" s="9"/>
      <c r="N287" s="4"/>
    </row>
    <row r="288" spans="4:14" ht="33" x14ac:dyDescent="0.25">
      <c r="D288" s="57"/>
      <c r="E288" s="60"/>
      <c r="F288" s="6" t="s">
        <v>26</v>
      </c>
      <c r="G288" s="9"/>
      <c r="H288" s="9"/>
      <c r="I288" s="9"/>
      <c r="J288" s="9"/>
      <c r="K288" s="9"/>
      <c r="L288" s="9"/>
      <c r="M288" s="9"/>
      <c r="N288" s="4"/>
    </row>
    <row r="289" spans="4:14" x14ac:dyDescent="0.25">
      <c r="D289" s="57"/>
      <c r="E289" s="60"/>
      <c r="F289" s="5" t="s">
        <v>345</v>
      </c>
      <c r="G289" s="9"/>
      <c r="H289" s="9"/>
      <c r="I289" s="9"/>
      <c r="J289" s="9"/>
      <c r="K289" s="9"/>
      <c r="L289" s="9"/>
      <c r="M289" s="9"/>
      <c r="N289" s="4"/>
    </row>
    <row r="290" spans="4:14" x14ac:dyDescent="0.25">
      <c r="D290" s="57"/>
      <c r="E290" s="60"/>
      <c r="F290" s="6" t="s">
        <v>19</v>
      </c>
      <c r="G290" s="8">
        <v>16</v>
      </c>
      <c r="H290" s="8">
        <v>0</v>
      </c>
      <c r="I290" s="4">
        <v>0</v>
      </c>
      <c r="J290" s="4">
        <v>0</v>
      </c>
      <c r="K290" s="4">
        <v>0</v>
      </c>
      <c r="L290" s="8">
        <v>16</v>
      </c>
      <c r="M290" s="9"/>
      <c r="N290" s="4"/>
    </row>
    <row r="291" spans="4:14" x14ac:dyDescent="0.25">
      <c r="D291" s="57"/>
      <c r="E291" s="60"/>
      <c r="F291" s="5" t="s">
        <v>353</v>
      </c>
      <c r="G291" s="8">
        <v>16</v>
      </c>
      <c r="H291" s="8">
        <v>0</v>
      </c>
      <c r="I291" s="8">
        <v>0</v>
      </c>
      <c r="J291" s="8">
        <v>0</v>
      </c>
      <c r="K291" s="8">
        <v>0</v>
      </c>
      <c r="L291" s="8">
        <v>16</v>
      </c>
      <c r="M291" s="8">
        <v>16</v>
      </c>
      <c r="N291" s="4">
        <f t="shared" si="4"/>
        <v>1</v>
      </c>
    </row>
    <row r="292" spans="4:14" ht="33" x14ac:dyDescent="0.25">
      <c r="D292" s="57"/>
      <c r="E292" s="60"/>
      <c r="F292" s="6" t="s">
        <v>20</v>
      </c>
      <c r="G292" s="8"/>
      <c r="H292" s="8"/>
      <c r="I292" s="8"/>
      <c r="J292" s="8"/>
      <c r="K292" s="8"/>
      <c r="L292" s="8"/>
      <c r="M292" s="8"/>
      <c r="N292" s="4">
        <f t="shared" si="4"/>
        <v>0</v>
      </c>
    </row>
    <row r="293" spans="4:14" x14ac:dyDescent="0.25">
      <c r="D293" s="57"/>
      <c r="E293" s="60"/>
      <c r="F293" s="5" t="s">
        <v>354</v>
      </c>
      <c r="G293" s="8"/>
      <c r="H293" s="8"/>
      <c r="I293" s="8"/>
      <c r="J293" s="8"/>
      <c r="K293" s="8"/>
      <c r="L293" s="8"/>
      <c r="M293" s="8"/>
      <c r="N293" s="4"/>
    </row>
    <row r="294" spans="4:14" ht="33" x14ac:dyDescent="0.25">
      <c r="D294" s="57" t="s">
        <v>30</v>
      </c>
      <c r="E294" s="60" t="s">
        <v>23</v>
      </c>
      <c r="F294" s="6" t="s">
        <v>8</v>
      </c>
      <c r="G294" s="8">
        <v>0</v>
      </c>
      <c r="H294" s="8">
        <v>4</v>
      </c>
      <c r="I294" s="8">
        <v>2</v>
      </c>
      <c r="J294" s="8">
        <v>0</v>
      </c>
      <c r="K294" s="8">
        <v>0</v>
      </c>
      <c r="L294" s="8">
        <v>6</v>
      </c>
      <c r="M294" s="9"/>
      <c r="N294" s="4"/>
    </row>
    <row r="295" spans="4:14" x14ac:dyDescent="0.25">
      <c r="D295" s="57"/>
      <c r="E295" s="60"/>
      <c r="F295" s="5" t="s">
        <v>351</v>
      </c>
      <c r="G295" s="8">
        <v>0</v>
      </c>
      <c r="H295" s="8">
        <v>8</v>
      </c>
      <c r="I295" s="4">
        <v>6</v>
      </c>
      <c r="J295" s="4">
        <v>0</v>
      </c>
      <c r="K295" s="4">
        <v>0</v>
      </c>
      <c r="L295" s="9"/>
      <c r="M295" s="8">
        <v>14</v>
      </c>
      <c r="N295" s="4">
        <f t="shared" si="4"/>
        <v>2.3333333333333335</v>
      </c>
    </row>
    <row r="296" spans="4:14" x14ac:dyDescent="0.25">
      <c r="D296" s="57"/>
      <c r="E296" s="60"/>
      <c r="F296" s="6" t="s">
        <v>303</v>
      </c>
      <c r="G296" s="8">
        <v>2</v>
      </c>
      <c r="H296" s="8">
        <v>0</v>
      </c>
      <c r="I296" s="4">
        <v>0</v>
      </c>
      <c r="J296" s="4">
        <v>4</v>
      </c>
      <c r="K296" s="4">
        <v>0</v>
      </c>
      <c r="L296" s="8">
        <v>6</v>
      </c>
      <c r="M296" s="9"/>
      <c r="N296" s="4"/>
    </row>
    <row r="297" spans="4:14" x14ac:dyDescent="0.25">
      <c r="D297" s="57"/>
      <c r="E297" s="60"/>
      <c r="F297" s="5" t="s">
        <v>352</v>
      </c>
      <c r="G297" s="8">
        <v>2</v>
      </c>
      <c r="H297" s="8">
        <v>0</v>
      </c>
      <c r="I297" s="8">
        <v>0</v>
      </c>
      <c r="J297" s="8">
        <v>16</v>
      </c>
      <c r="K297" s="8">
        <v>0</v>
      </c>
      <c r="L297" s="9"/>
      <c r="M297" s="8">
        <v>18</v>
      </c>
      <c r="N297" s="4">
        <f t="shared" si="4"/>
        <v>3</v>
      </c>
    </row>
    <row r="298" spans="4:14" x14ac:dyDescent="0.25">
      <c r="D298" s="57"/>
      <c r="E298" s="60"/>
      <c r="F298" s="6" t="s">
        <v>301</v>
      </c>
      <c r="G298" s="8">
        <v>6</v>
      </c>
      <c r="H298" s="8">
        <v>0</v>
      </c>
      <c r="I298" s="8">
        <v>0</v>
      </c>
      <c r="J298" s="8">
        <v>0</v>
      </c>
      <c r="K298" s="8">
        <v>0</v>
      </c>
      <c r="L298" s="8">
        <v>6</v>
      </c>
      <c r="M298" s="9"/>
      <c r="N298" s="4"/>
    </row>
    <row r="299" spans="4:14" x14ac:dyDescent="0.25">
      <c r="D299" s="57"/>
      <c r="E299" s="60"/>
      <c r="F299" s="5" t="s">
        <v>342</v>
      </c>
      <c r="G299" s="8">
        <v>6</v>
      </c>
      <c r="H299" s="8">
        <v>0</v>
      </c>
      <c r="I299" s="8">
        <v>0</v>
      </c>
      <c r="J299" s="8">
        <v>0</v>
      </c>
      <c r="K299" s="8">
        <v>0</v>
      </c>
      <c r="L299" s="9"/>
      <c r="M299" s="8">
        <v>6</v>
      </c>
      <c r="N299" s="4">
        <f t="shared" si="4"/>
        <v>1</v>
      </c>
    </row>
    <row r="300" spans="4:14" x14ac:dyDescent="0.25">
      <c r="D300" s="57"/>
      <c r="E300" s="60"/>
      <c r="F300" s="6" t="s">
        <v>302</v>
      </c>
      <c r="G300" s="9"/>
      <c r="H300" s="9"/>
      <c r="I300" s="9"/>
      <c r="J300" s="9"/>
      <c r="K300" s="9"/>
      <c r="L300" s="9"/>
      <c r="M300" s="9"/>
      <c r="N300" s="4"/>
    </row>
    <row r="301" spans="4:14" x14ac:dyDescent="0.25">
      <c r="D301" s="57"/>
      <c r="E301" s="60"/>
      <c r="F301" s="5" t="s">
        <v>343</v>
      </c>
      <c r="G301" s="9"/>
      <c r="H301" s="9"/>
      <c r="I301" s="9"/>
      <c r="J301" s="9"/>
      <c r="K301" s="9"/>
      <c r="L301" s="9"/>
      <c r="M301" s="9"/>
      <c r="N301" s="4"/>
    </row>
    <row r="302" spans="4:14" x14ac:dyDescent="0.25">
      <c r="D302" s="57"/>
      <c r="E302" s="60"/>
      <c r="F302" s="6" t="s">
        <v>304</v>
      </c>
      <c r="G302" s="9"/>
      <c r="H302" s="9"/>
      <c r="I302" s="10"/>
      <c r="J302" s="10"/>
      <c r="K302" s="10"/>
      <c r="L302" s="9"/>
      <c r="M302" s="9"/>
      <c r="N302" s="4"/>
    </row>
    <row r="303" spans="4:14" x14ac:dyDescent="0.25">
      <c r="D303" s="57"/>
      <c r="E303" s="60"/>
      <c r="F303" s="5" t="s">
        <v>344</v>
      </c>
      <c r="G303" s="9"/>
      <c r="H303" s="9"/>
      <c r="I303" s="9"/>
      <c r="J303" s="9"/>
      <c r="K303" s="9"/>
      <c r="L303" s="9"/>
      <c r="M303" s="9"/>
      <c r="N303" s="4"/>
    </row>
    <row r="304" spans="4:14" ht="33" x14ac:dyDescent="0.25">
      <c r="D304" s="57"/>
      <c r="E304" s="60"/>
      <c r="F304" s="6" t="s">
        <v>26</v>
      </c>
      <c r="G304" s="9"/>
      <c r="H304" s="9"/>
      <c r="I304" s="9"/>
      <c r="J304" s="9"/>
      <c r="K304" s="9"/>
      <c r="L304" s="9"/>
      <c r="M304" s="9"/>
      <c r="N304" s="4"/>
    </row>
    <row r="305" spans="4:14" x14ac:dyDescent="0.25">
      <c r="D305" s="57"/>
      <c r="E305" s="60"/>
      <c r="F305" s="5" t="s">
        <v>345</v>
      </c>
      <c r="G305" s="9"/>
      <c r="H305" s="9"/>
      <c r="I305" s="9"/>
      <c r="J305" s="9"/>
      <c r="K305" s="9"/>
      <c r="L305" s="9"/>
      <c r="M305" s="9"/>
      <c r="N305" s="4"/>
    </row>
    <row r="306" spans="4:14" x14ac:dyDescent="0.25">
      <c r="D306" s="57"/>
      <c r="E306" s="60"/>
      <c r="F306" s="6" t="s">
        <v>19</v>
      </c>
      <c r="G306" s="8">
        <v>6</v>
      </c>
      <c r="H306" s="8">
        <v>0</v>
      </c>
      <c r="I306" s="4">
        <v>0</v>
      </c>
      <c r="J306" s="4">
        <v>0</v>
      </c>
      <c r="K306" s="4">
        <v>0</v>
      </c>
      <c r="L306" s="8">
        <v>6</v>
      </c>
      <c r="M306" s="9"/>
      <c r="N306" s="4"/>
    </row>
    <row r="307" spans="4:14" x14ac:dyDescent="0.25">
      <c r="D307" s="57"/>
      <c r="E307" s="60"/>
      <c r="F307" s="5" t="s">
        <v>353</v>
      </c>
      <c r="G307" s="8">
        <v>6</v>
      </c>
      <c r="H307" s="8">
        <v>0</v>
      </c>
      <c r="I307" s="8">
        <v>0</v>
      </c>
      <c r="J307" s="8">
        <v>0</v>
      </c>
      <c r="K307" s="8">
        <v>0</v>
      </c>
      <c r="L307" s="9"/>
      <c r="M307" s="8">
        <v>6</v>
      </c>
      <c r="N307" s="4">
        <f t="shared" si="4"/>
        <v>1</v>
      </c>
    </row>
    <row r="308" spans="4:14" ht="33" x14ac:dyDescent="0.25">
      <c r="D308" s="57"/>
      <c r="E308" s="60"/>
      <c r="F308" s="6" t="s">
        <v>20</v>
      </c>
      <c r="G308" s="8"/>
      <c r="H308" s="8"/>
      <c r="I308" s="8"/>
      <c r="J308" s="8"/>
      <c r="K308" s="8"/>
      <c r="L308" s="8"/>
      <c r="M308" s="8"/>
      <c r="N308" s="4"/>
    </row>
    <row r="309" spans="4:14" x14ac:dyDescent="0.25">
      <c r="D309" s="57"/>
      <c r="E309" s="60"/>
      <c r="F309" s="5" t="s">
        <v>354</v>
      </c>
      <c r="G309" s="8"/>
      <c r="H309" s="8"/>
      <c r="I309" s="8"/>
      <c r="J309" s="8"/>
      <c r="K309" s="8"/>
      <c r="L309" s="8"/>
      <c r="M309" s="8"/>
      <c r="N309" s="4"/>
    </row>
    <row r="310" spans="4:14" ht="33" x14ac:dyDescent="0.25">
      <c r="D310" s="57" t="s">
        <v>30</v>
      </c>
      <c r="E310" s="60" t="s">
        <v>22</v>
      </c>
      <c r="F310" s="6" t="s">
        <v>8</v>
      </c>
      <c r="G310" s="8">
        <v>0</v>
      </c>
      <c r="H310" s="8">
        <v>0</v>
      </c>
      <c r="I310" s="8">
        <v>10</v>
      </c>
      <c r="J310" s="8">
        <v>0</v>
      </c>
      <c r="K310" s="8">
        <v>0</v>
      </c>
      <c r="L310" s="8">
        <v>10</v>
      </c>
      <c r="M310" s="9"/>
      <c r="N310" s="4"/>
    </row>
    <row r="311" spans="4:14" x14ac:dyDescent="0.25">
      <c r="D311" s="57"/>
      <c r="E311" s="60"/>
      <c r="F311" s="5" t="s">
        <v>351</v>
      </c>
      <c r="G311" s="8">
        <v>0</v>
      </c>
      <c r="H311" s="8">
        <v>0</v>
      </c>
      <c r="I311" s="4">
        <v>30</v>
      </c>
      <c r="J311" s="4">
        <v>0</v>
      </c>
      <c r="K311" s="4">
        <v>0</v>
      </c>
      <c r="L311" s="9"/>
      <c r="M311" s="8">
        <v>30</v>
      </c>
      <c r="N311" s="4">
        <f t="shared" si="4"/>
        <v>3</v>
      </c>
    </row>
    <row r="312" spans="4:14" x14ac:dyDescent="0.25">
      <c r="D312" s="57"/>
      <c r="E312" s="60"/>
      <c r="F312" s="6" t="s">
        <v>303</v>
      </c>
      <c r="G312" s="8">
        <v>0</v>
      </c>
      <c r="H312" s="8">
        <v>10</v>
      </c>
      <c r="I312" s="4">
        <v>0</v>
      </c>
      <c r="J312" s="4">
        <v>0</v>
      </c>
      <c r="K312" s="4">
        <v>0</v>
      </c>
      <c r="L312" s="8">
        <v>10</v>
      </c>
      <c r="M312" s="9"/>
      <c r="N312" s="4"/>
    </row>
    <row r="313" spans="4:14" x14ac:dyDescent="0.25">
      <c r="D313" s="57"/>
      <c r="E313" s="60"/>
      <c r="F313" s="5" t="s">
        <v>352</v>
      </c>
      <c r="G313" s="8">
        <v>0</v>
      </c>
      <c r="H313" s="8">
        <v>20</v>
      </c>
      <c r="I313" s="8">
        <v>0</v>
      </c>
      <c r="J313" s="8">
        <v>0</v>
      </c>
      <c r="K313" s="8">
        <v>0</v>
      </c>
      <c r="L313" s="9"/>
      <c r="M313" s="8">
        <v>20</v>
      </c>
      <c r="N313" s="4">
        <f t="shared" si="4"/>
        <v>2</v>
      </c>
    </row>
    <row r="314" spans="4:14" x14ac:dyDescent="0.25">
      <c r="D314" s="57"/>
      <c r="E314" s="60"/>
      <c r="F314" s="6" t="s">
        <v>301</v>
      </c>
      <c r="G314" s="8">
        <v>10</v>
      </c>
      <c r="H314" s="8">
        <v>0</v>
      </c>
      <c r="I314" s="8">
        <v>0</v>
      </c>
      <c r="J314" s="8">
        <v>0</v>
      </c>
      <c r="K314" s="8">
        <v>0</v>
      </c>
      <c r="L314" s="8">
        <v>10</v>
      </c>
      <c r="M314" s="9"/>
      <c r="N314" s="4"/>
    </row>
    <row r="315" spans="4:14" x14ac:dyDescent="0.25">
      <c r="D315" s="57"/>
      <c r="E315" s="60"/>
      <c r="F315" s="5" t="s">
        <v>342</v>
      </c>
      <c r="G315" s="8">
        <v>10</v>
      </c>
      <c r="H315" s="8">
        <v>0</v>
      </c>
      <c r="I315" s="8">
        <v>0</v>
      </c>
      <c r="J315" s="8">
        <v>0</v>
      </c>
      <c r="K315" s="8">
        <v>0</v>
      </c>
      <c r="L315" s="9"/>
      <c r="M315" s="8">
        <v>10</v>
      </c>
      <c r="N315" s="4">
        <f t="shared" si="4"/>
        <v>1</v>
      </c>
    </row>
    <row r="316" spans="4:14" x14ac:dyDescent="0.25">
      <c r="D316" s="57"/>
      <c r="E316" s="60"/>
      <c r="F316" s="6" t="s">
        <v>302</v>
      </c>
      <c r="G316" s="9"/>
      <c r="H316" s="9"/>
      <c r="I316" s="9"/>
      <c r="J316" s="9"/>
      <c r="K316" s="9"/>
      <c r="L316" s="9"/>
      <c r="M316" s="9"/>
      <c r="N316" s="4"/>
    </row>
    <row r="317" spans="4:14" x14ac:dyDescent="0.25">
      <c r="D317" s="57"/>
      <c r="E317" s="60"/>
      <c r="F317" s="5" t="s">
        <v>343</v>
      </c>
      <c r="G317" s="9"/>
      <c r="H317" s="9"/>
      <c r="I317" s="9"/>
      <c r="J317" s="9"/>
      <c r="K317" s="9"/>
      <c r="L317" s="9"/>
      <c r="M317" s="9"/>
      <c r="N317" s="4"/>
    </row>
    <row r="318" spans="4:14" x14ac:dyDescent="0.25">
      <c r="D318" s="57"/>
      <c r="E318" s="60"/>
      <c r="F318" s="6" t="s">
        <v>304</v>
      </c>
      <c r="G318" s="9"/>
      <c r="H318" s="9"/>
      <c r="I318" s="10"/>
      <c r="J318" s="10"/>
      <c r="K318" s="10"/>
      <c r="L318" s="9"/>
      <c r="M318" s="9"/>
      <c r="N318" s="4"/>
    </row>
    <row r="319" spans="4:14" x14ac:dyDescent="0.25">
      <c r="D319" s="57"/>
      <c r="E319" s="60"/>
      <c r="F319" s="5" t="s">
        <v>344</v>
      </c>
      <c r="G319" s="9"/>
      <c r="H319" s="9"/>
      <c r="I319" s="9"/>
      <c r="J319" s="9"/>
      <c r="K319" s="9"/>
      <c r="L319" s="9"/>
      <c r="M319" s="9"/>
      <c r="N319" s="4"/>
    </row>
    <row r="320" spans="4:14" ht="33" x14ac:dyDescent="0.25">
      <c r="D320" s="57"/>
      <c r="E320" s="60"/>
      <c r="F320" s="6" t="s">
        <v>26</v>
      </c>
      <c r="G320" s="9"/>
      <c r="H320" s="9"/>
      <c r="I320" s="9"/>
      <c r="J320" s="9"/>
      <c r="K320" s="9"/>
      <c r="L320" s="9"/>
      <c r="M320" s="9"/>
      <c r="N320" s="4"/>
    </row>
    <row r="321" spans="4:14" x14ac:dyDescent="0.25">
      <c r="D321" s="57"/>
      <c r="E321" s="60"/>
      <c r="F321" s="5" t="s">
        <v>345</v>
      </c>
      <c r="G321" s="9"/>
      <c r="H321" s="9"/>
      <c r="I321" s="9"/>
      <c r="J321" s="9"/>
      <c r="K321" s="9"/>
      <c r="L321" s="9"/>
      <c r="M321" s="9"/>
      <c r="N321" s="4"/>
    </row>
    <row r="322" spans="4:14" x14ac:dyDescent="0.25">
      <c r="D322" s="57"/>
      <c r="E322" s="60"/>
      <c r="F322" s="6" t="s">
        <v>19</v>
      </c>
      <c r="G322" s="8">
        <v>10</v>
      </c>
      <c r="H322" s="8">
        <v>0</v>
      </c>
      <c r="I322" s="4">
        <v>0</v>
      </c>
      <c r="J322" s="4">
        <v>0</v>
      </c>
      <c r="K322" s="4">
        <v>0</v>
      </c>
      <c r="L322" s="8">
        <v>10</v>
      </c>
      <c r="M322" s="9"/>
      <c r="N322" s="4"/>
    </row>
    <row r="323" spans="4:14" x14ac:dyDescent="0.25">
      <c r="D323" s="57"/>
      <c r="E323" s="60"/>
      <c r="F323" s="5" t="s">
        <v>353</v>
      </c>
      <c r="G323" s="8">
        <v>10</v>
      </c>
      <c r="H323" s="8">
        <v>0</v>
      </c>
      <c r="I323" s="8">
        <v>0</v>
      </c>
      <c r="J323" s="8">
        <v>0</v>
      </c>
      <c r="K323" s="8">
        <v>0</v>
      </c>
      <c r="L323" s="9"/>
      <c r="M323" s="8">
        <v>10</v>
      </c>
      <c r="N323" s="4">
        <f t="shared" si="4"/>
        <v>1</v>
      </c>
    </row>
    <row r="324" spans="4:14" ht="33" x14ac:dyDescent="0.25">
      <c r="D324" s="57"/>
      <c r="E324" s="60"/>
      <c r="F324" s="6" t="s">
        <v>20</v>
      </c>
      <c r="G324" s="8"/>
      <c r="H324" s="8"/>
      <c r="I324" s="8"/>
      <c r="J324" s="8"/>
      <c r="K324" s="8"/>
      <c r="L324" s="8"/>
      <c r="M324" s="8"/>
      <c r="N324" s="4"/>
    </row>
    <row r="325" spans="4:14" x14ac:dyDescent="0.25">
      <c r="D325" s="57"/>
      <c r="E325" s="60"/>
      <c r="F325" s="5" t="s">
        <v>354</v>
      </c>
      <c r="G325" s="8"/>
      <c r="H325" s="8"/>
      <c r="I325" s="8"/>
      <c r="J325" s="8"/>
      <c r="K325" s="8"/>
      <c r="L325" s="8"/>
      <c r="M325" s="8"/>
      <c r="N325" s="4"/>
    </row>
    <row r="326" spans="4:14" x14ac:dyDescent="0.25">
      <c r="D326" s="57" t="s">
        <v>68</v>
      </c>
      <c r="E326" s="60" t="s">
        <v>21</v>
      </c>
      <c r="F326" s="6" t="s">
        <v>305</v>
      </c>
      <c r="G326" s="8" t="s">
        <v>31</v>
      </c>
      <c r="H326" s="8" t="s">
        <v>32</v>
      </c>
      <c r="I326" s="8" t="s">
        <v>33</v>
      </c>
      <c r="J326" s="8" t="s">
        <v>33</v>
      </c>
      <c r="K326" s="8" t="s">
        <v>33</v>
      </c>
      <c r="L326" s="8" t="s">
        <v>34</v>
      </c>
      <c r="M326" s="8"/>
      <c r="N326" s="4"/>
    </row>
    <row r="327" spans="4:14" x14ac:dyDescent="0.25">
      <c r="D327" s="57"/>
      <c r="E327" s="60"/>
      <c r="F327" s="5" t="s">
        <v>351</v>
      </c>
      <c r="G327" s="8" t="s">
        <v>35</v>
      </c>
      <c r="H327" s="8" t="s">
        <v>36</v>
      </c>
      <c r="I327" s="8" t="s">
        <v>37</v>
      </c>
      <c r="J327" s="8" t="s">
        <v>38</v>
      </c>
      <c r="K327" s="8" t="s">
        <v>39</v>
      </c>
      <c r="L327" s="8"/>
      <c r="M327" s="8" t="s">
        <v>40</v>
      </c>
      <c r="N327" s="4">
        <f>13/11</f>
        <v>1.1818181818181819</v>
      </c>
    </row>
    <row r="328" spans="4:14" x14ac:dyDescent="0.25">
      <c r="D328" s="57"/>
      <c r="E328" s="60"/>
      <c r="F328" s="6" t="s">
        <v>303</v>
      </c>
      <c r="G328" s="8" t="s">
        <v>41</v>
      </c>
      <c r="H328" s="8" t="s">
        <v>32</v>
      </c>
      <c r="I328" s="8" t="s">
        <v>33</v>
      </c>
      <c r="J328" s="8" t="s">
        <v>42</v>
      </c>
      <c r="K328" s="8" t="s">
        <v>42</v>
      </c>
      <c r="L328" s="8" t="s">
        <v>34</v>
      </c>
      <c r="M328" s="8"/>
      <c r="N328" s="4"/>
    </row>
    <row r="329" spans="4:14" x14ac:dyDescent="0.25">
      <c r="D329" s="57"/>
      <c r="E329" s="60"/>
      <c r="F329" s="5" t="s">
        <v>352</v>
      </c>
      <c r="G329" s="8" t="s">
        <v>43</v>
      </c>
      <c r="H329" s="8" t="s">
        <v>36</v>
      </c>
      <c r="I329" s="8" t="s">
        <v>37</v>
      </c>
      <c r="J329" s="8" t="s">
        <v>44</v>
      </c>
      <c r="K329" s="8" t="s">
        <v>45</v>
      </c>
      <c r="L329" s="8"/>
      <c r="M329" s="8" t="s">
        <v>46</v>
      </c>
      <c r="N329" s="4">
        <f>20/11</f>
        <v>1.8181818181818181</v>
      </c>
    </row>
    <row r="330" spans="4:14" x14ac:dyDescent="0.25">
      <c r="D330" s="57"/>
      <c r="E330" s="60"/>
      <c r="F330" s="6" t="s">
        <v>306</v>
      </c>
      <c r="G330" s="8" t="s">
        <v>41</v>
      </c>
      <c r="H330" s="8" t="s">
        <v>32</v>
      </c>
      <c r="I330" s="8" t="s">
        <v>32</v>
      </c>
      <c r="J330" s="8" t="s">
        <v>33</v>
      </c>
      <c r="K330" s="8" t="s">
        <v>33</v>
      </c>
      <c r="L330" s="8" t="s">
        <v>34</v>
      </c>
      <c r="M330" s="8"/>
      <c r="N330" s="4"/>
    </row>
    <row r="331" spans="4:14" x14ac:dyDescent="0.25">
      <c r="D331" s="57"/>
      <c r="E331" s="60"/>
      <c r="F331" s="5" t="s">
        <v>342</v>
      </c>
      <c r="G331" s="8" t="s">
        <v>43</v>
      </c>
      <c r="H331" s="8" t="s">
        <v>36</v>
      </c>
      <c r="I331" s="8" t="s">
        <v>47</v>
      </c>
      <c r="J331" s="8" t="s">
        <v>38</v>
      </c>
      <c r="K331" s="8" t="s">
        <v>39</v>
      </c>
      <c r="L331" s="8"/>
      <c r="M331" s="8" t="s">
        <v>48</v>
      </c>
      <c r="N331" s="4">
        <f>17/11</f>
        <v>1.5454545454545454</v>
      </c>
    </row>
    <row r="332" spans="4:14" x14ac:dyDescent="0.25">
      <c r="D332" s="57"/>
      <c r="E332" s="60"/>
      <c r="F332" s="5" t="s">
        <v>49</v>
      </c>
      <c r="G332" s="8">
        <v>11</v>
      </c>
      <c r="H332" s="8">
        <v>0</v>
      </c>
      <c r="I332" s="8">
        <v>0</v>
      </c>
      <c r="J332" s="8">
        <v>0</v>
      </c>
      <c r="K332" s="8">
        <v>0</v>
      </c>
      <c r="L332" s="8">
        <v>11</v>
      </c>
      <c r="M332" s="9"/>
      <c r="N332" s="4"/>
    </row>
    <row r="333" spans="4:14" x14ac:dyDescent="0.25">
      <c r="D333" s="57"/>
      <c r="E333" s="60"/>
      <c r="F333" s="5" t="s">
        <v>343</v>
      </c>
      <c r="G333" s="8" t="s">
        <v>50</v>
      </c>
      <c r="H333" s="8" t="s">
        <v>51</v>
      </c>
      <c r="I333" s="8" t="s">
        <v>52</v>
      </c>
      <c r="J333" s="8" t="s">
        <v>53</v>
      </c>
      <c r="K333" s="8" t="s">
        <v>54</v>
      </c>
      <c r="L333" s="9"/>
      <c r="M333" s="8">
        <v>11</v>
      </c>
      <c r="N333" s="4">
        <f t="shared" ref="N333:N355" si="5">M333/L332</f>
        <v>1</v>
      </c>
    </row>
    <row r="334" spans="4:14" x14ac:dyDescent="0.25">
      <c r="D334" s="57"/>
      <c r="E334" s="60"/>
      <c r="F334" s="6" t="s">
        <v>307</v>
      </c>
      <c r="G334" s="8" t="s">
        <v>33</v>
      </c>
      <c r="H334" s="8" t="s">
        <v>33</v>
      </c>
      <c r="I334" s="8" t="s">
        <v>33</v>
      </c>
      <c r="J334" s="8" t="s">
        <v>33</v>
      </c>
      <c r="K334" s="8" t="s">
        <v>33</v>
      </c>
      <c r="L334" s="8">
        <v>0</v>
      </c>
      <c r="M334" s="8"/>
      <c r="N334" s="4"/>
    </row>
    <row r="335" spans="4:14" x14ac:dyDescent="0.25">
      <c r="D335" s="57"/>
      <c r="E335" s="60"/>
      <c r="F335" s="5" t="s">
        <v>344</v>
      </c>
      <c r="G335" s="8" t="s">
        <v>55</v>
      </c>
      <c r="H335" s="8" t="s">
        <v>56</v>
      </c>
      <c r="I335" s="8" t="s">
        <v>37</v>
      </c>
      <c r="J335" s="8" t="s">
        <v>38</v>
      </c>
      <c r="K335" s="8" t="s">
        <v>39</v>
      </c>
      <c r="L335" s="8"/>
      <c r="M335" s="8" t="s">
        <v>33</v>
      </c>
      <c r="N335" s="4"/>
    </row>
    <row r="336" spans="4:14" x14ac:dyDescent="0.25">
      <c r="D336" s="57"/>
      <c r="E336" s="60"/>
      <c r="F336" s="6" t="s">
        <v>308</v>
      </c>
      <c r="G336" s="8" t="s">
        <v>33</v>
      </c>
      <c r="H336" s="8" t="s">
        <v>58</v>
      </c>
      <c r="I336" s="8" t="s">
        <v>33</v>
      </c>
      <c r="J336" s="8" t="s">
        <v>33</v>
      </c>
      <c r="K336" s="8" t="s">
        <v>33</v>
      </c>
      <c r="L336" s="8">
        <v>0</v>
      </c>
      <c r="M336" s="8"/>
      <c r="N336" s="4"/>
    </row>
    <row r="337" spans="4:14" x14ac:dyDescent="0.25">
      <c r="D337" s="57"/>
      <c r="E337" s="60"/>
      <c r="F337" s="5" t="s">
        <v>345</v>
      </c>
      <c r="G337" s="8" t="s">
        <v>55</v>
      </c>
      <c r="H337" s="8" t="s">
        <v>56</v>
      </c>
      <c r="I337" s="8" t="s">
        <v>37</v>
      </c>
      <c r="J337" s="8" t="s">
        <v>38</v>
      </c>
      <c r="K337" s="8" t="s">
        <v>39</v>
      </c>
      <c r="L337" s="8"/>
      <c r="M337" s="8" t="s">
        <v>33</v>
      </c>
      <c r="N337" s="4"/>
    </row>
    <row r="338" spans="4:14" ht="33" x14ac:dyDescent="0.25">
      <c r="D338" s="57"/>
      <c r="E338" s="60"/>
      <c r="F338" s="6" t="s">
        <v>309</v>
      </c>
      <c r="G338" s="8" t="s">
        <v>42</v>
      </c>
      <c r="H338" s="8" t="s">
        <v>42</v>
      </c>
      <c r="I338" s="8" t="s">
        <v>59</v>
      </c>
      <c r="J338" s="8" t="s">
        <v>32</v>
      </c>
      <c r="K338" s="8" t="s">
        <v>60</v>
      </c>
      <c r="L338" s="8" t="s">
        <v>34</v>
      </c>
      <c r="M338" s="8"/>
      <c r="N338" s="4"/>
    </row>
    <row r="339" spans="4:14" x14ac:dyDescent="0.25">
      <c r="D339" s="57"/>
      <c r="E339" s="60"/>
      <c r="F339" s="5" t="s">
        <v>346</v>
      </c>
      <c r="G339" s="8" t="s">
        <v>61</v>
      </c>
      <c r="H339" s="8" t="s">
        <v>62</v>
      </c>
      <c r="I339" s="8" t="s">
        <v>63</v>
      </c>
      <c r="J339" s="8" t="s">
        <v>64</v>
      </c>
      <c r="K339" s="8" t="s">
        <v>65</v>
      </c>
      <c r="L339" s="8"/>
      <c r="M339" s="8" t="s">
        <v>66</v>
      </c>
      <c r="N339" s="4">
        <f>40/11</f>
        <v>3.6363636363636362</v>
      </c>
    </row>
    <row r="340" spans="4:14" x14ac:dyDescent="0.25">
      <c r="D340" s="57"/>
      <c r="E340" s="60"/>
      <c r="F340" s="6" t="s">
        <v>310</v>
      </c>
      <c r="G340" s="8" t="s">
        <v>34</v>
      </c>
      <c r="H340" s="8" t="s">
        <v>33</v>
      </c>
      <c r="I340" s="8" t="s">
        <v>58</v>
      </c>
      <c r="J340" s="8" t="s">
        <v>33</v>
      </c>
      <c r="K340" s="8" t="s">
        <v>58</v>
      </c>
      <c r="L340" s="8" t="s">
        <v>34</v>
      </c>
      <c r="M340" s="8"/>
      <c r="N340" s="4"/>
    </row>
    <row r="341" spans="4:14" x14ac:dyDescent="0.25">
      <c r="D341" s="57"/>
      <c r="E341" s="60"/>
      <c r="F341" s="5" t="s">
        <v>347</v>
      </c>
      <c r="G341" s="8" t="s">
        <v>67</v>
      </c>
      <c r="H341" s="8" t="s">
        <v>56</v>
      </c>
      <c r="I341" s="8" t="s">
        <v>37</v>
      </c>
      <c r="J341" s="8" t="s">
        <v>38</v>
      </c>
      <c r="K341" s="8" t="s">
        <v>39</v>
      </c>
      <c r="L341" s="8"/>
      <c r="M341" s="8" t="s">
        <v>34</v>
      </c>
      <c r="N341" s="4">
        <f>11/11</f>
        <v>1</v>
      </c>
    </row>
    <row r="342" spans="4:14" ht="33" x14ac:dyDescent="0.25">
      <c r="D342" s="57"/>
      <c r="E342" s="60"/>
      <c r="F342" s="6" t="s">
        <v>311</v>
      </c>
      <c r="G342" s="8" t="s">
        <v>33</v>
      </c>
      <c r="H342" s="8" t="s">
        <v>33</v>
      </c>
      <c r="I342" s="8" t="s">
        <v>58</v>
      </c>
      <c r="J342" s="8" t="s">
        <v>33</v>
      </c>
      <c r="K342" s="8" t="s">
        <v>33</v>
      </c>
      <c r="L342" s="8">
        <v>0</v>
      </c>
      <c r="M342" s="8"/>
      <c r="N342" s="4"/>
    </row>
    <row r="343" spans="4:14" x14ac:dyDescent="0.25">
      <c r="D343" s="57"/>
      <c r="E343" s="60"/>
      <c r="F343" s="5" t="s">
        <v>357</v>
      </c>
      <c r="G343" s="8" t="s">
        <v>55</v>
      </c>
      <c r="H343" s="8" t="s">
        <v>56</v>
      </c>
      <c r="I343" s="8" t="s">
        <v>37</v>
      </c>
      <c r="J343" s="8" t="s">
        <v>38</v>
      </c>
      <c r="K343" s="8" t="s">
        <v>39</v>
      </c>
      <c r="L343" s="8"/>
      <c r="M343" s="8" t="s">
        <v>33</v>
      </c>
      <c r="N343" s="4"/>
    </row>
    <row r="344" spans="4:14" x14ac:dyDescent="0.25">
      <c r="D344" s="57" t="s">
        <v>68</v>
      </c>
      <c r="E344" s="57" t="s">
        <v>23</v>
      </c>
      <c r="F344" s="6" t="s">
        <v>305</v>
      </c>
      <c r="G344" s="8">
        <v>11</v>
      </c>
      <c r="H344" s="8">
        <v>0</v>
      </c>
      <c r="I344" s="8">
        <v>0</v>
      </c>
      <c r="J344" s="8">
        <v>0</v>
      </c>
      <c r="K344" s="8">
        <v>0</v>
      </c>
      <c r="L344" s="8">
        <v>11</v>
      </c>
      <c r="M344" s="9"/>
      <c r="N344" s="4"/>
    </row>
    <row r="345" spans="4:14" x14ac:dyDescent="0.25">
      <c r="D345" s="57"/>
      <c r="E345" s="57"/>
      <c r="F345" s="5" t="s">
        <v>351</v>
      </c>
      <c r="G345" s="8" t="s">
        <v>50</v>
      </c>
      <c r="H345" s="8" t="s">
        <v>51</v>
      </c>
      <c r="I345" s="8" t="s">
        <v>69</v>
      </c>
      <c r="J345" s="8" t="s">
        <v>53</v>
      </c>
      <c r="K345" s="8" t="s">
        <v>54</v>
      </c>
      <c r="L345" s="9"/>
      <c r="M345" s="8">
        <v>11</v>
      </c>
      <c r="N345" s="4">
        <f t="shared" si="5"/>
        <v>1</v>
      </c>
    </row>
    <row r="346" spans="4:14" x14ac:dyDescent="0.25">
      <c r="D346" s="57"/>
      <c r="E346" s="57"/>
      <c r="F346" s="6" t="s">
        <v>303</v>
      </c>
      <c r="G346" s="8">
        <v>1</v>
      </c>
      <c r="H346" s="8">
        <v>7</v>
      </c>
      <c r="I346" s="8">
        <v>3</v>
      </c>
      <c r="J346" s="8">
        <v>0</v>
      </c>
      <c r="K346" s="8">
        <v>0</v>
      </c>
      <c r="L346" s="8">
        <v>11</v>
      </c>
      <c r="M346" s="9"/>
      <c r="N346" s="4"/>
    </row>
    <row r="347" spans="4:14" x14ac:dyDescent="0.25">
      <c r="D347" s="57"/>
      <c r="E347" s="57"/>
      <c r="F347" s="5" t="s">
        <v>352</v>
      </c>
      <c r="G347" s="8" t="s">
        <v>70</v>
      </c>
      <c r="H347" s="8" t="s">
        <v>71</v>
      </c>
      <c r="I347" s="8" t="s">
        <v>72</v>
      </c>
      <c r="J347" s="8" t="s">
        <v>53</v>
      </c>
      <c r="K347" s="8" t="s">
        <v>54</v>
      </c>
      <c r="L347" s="9"/>
      <c r="M347" s="8">
        <v>24</v>
      </c>
      <c r="N347" s="4">
        <f t="shared" si="5"/>
        <v>2.1818181818181817</v>
      </c>
    </row>
    <row r="348" spans="4:14" x14ac:dyDescent="0.25">
      <c r="D348" s="57"/>
      <c r="E348" s="57"/>
      <c r="F348" s="6" t="s">
        <v>312</v>
      </c>
      <c r="G348" s="8">
        <v>11</v>
      </c>
      <c r="H348" s="8">
        <v>0</v>
      </c>
      <c r="I348" s="8">
        <v>0</v>
      </c>
      <c r="J348" s="8">
        <v>0</v>
      </c>
      <c r="K348" s="8">
        <v>0</v>
      </c>
      <c r="L348" s="8">
        <v>11</v>
      </c>
      <c r="M348" s="9"/>
      <c r="N348" s="4"/>
    </row>
    <row r="349" spans="4:14" x14ac:dyDescent="0.25">
      <c r="D349" s="57"/>
      <c r="E349" s="57"/>
      <c r="F349" s="5" t="s">
        <v>342</v>
      </c>
      <c r="G349" s="8" t="s">
        <v>50</v>
      </c>
      <c r="H349" s="8" t="s">
        <v>51</v>
      </c>
      <c r="I349" s="8" t="s">
        <v>69</v>
      </c>
      <c r="J349" s="8" t="s">
        <v>53</v>
      </c>
      <c r="K349" s="8" t="s">
        <v>54</v>
      </c>
      <c r="L349" s="9"/>
      <c r="M349" s="8">
        <v>11</v>
      </c>
      <c r="N349" s="4">
        <f t="shared" si="5"/>
        <v>1</v>
      </c>
    </row>
    <row r="350" spans="4:14" x14ac:dyDescent="0.25">
      <c r="D350" s="57"/>
      <c r="E350" s="57"/>
      <c r="F350" s="6" t="s">
        <v>307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9"/>
      <c r="N350" s="4"/>
    </row>
    <row r="351" spans="4:14" x14ac:dyDescent="0.25">
      <c r="D351" s="57"/>
      <c r="E351" s="57"/>
      <c r="F351" s="5" t="s">
        <v>343</v>
      </c>
      <c r="G351" s="8" t="s">
        <v>73</v>
      </c>
      <c r="H351" s="8" t="s">
        <v>51</v>
      </c>
      <c r="I351" s="8" t="s">
        <v>52</v>
      </c>
      <c r="J351" s="8" t="s">
        <v>53</v>
      </c>
      <c r="K351" s="8" t="s">
        <v>54</v>
      </c>
      <c r="L351" s="9"/>
      <c r="M351" s="8">
        <v>0</v>
      </c>
      <c r="N351" s="4"/>
    </row>
    <row r="352" spans="4:14" x14ac:dyDescent="0.25">
      <c r="D352" s="57"/>
      <c r="E352" s="57"/>
      <c r="F352" s="6" t="s">
        <v>308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4">
        <v>0</v>
      </c>
      <c r="M352" s="9"/>
      <c r="N352" s="4"/>
    </row>
    <row r="353" spans="4:14" x14ac:dyDescent="0.25">
      <c r="D353" s="57"/>
      <c r="E353" s="57"/>
      <c r="F353" s="5" t="s">
        <v>344</v>
      </c>
      <c r="G353" s="8" t="s">
        <v>73</v>
      </c>
      <c r="H353" s="8" t="s">
        <v>51</v>
      </c>
      <c r="I353" s="8" t="s">
        <v>52</v>
      </c>
      <c r="J353" s="8" t="s">
        <v>53</v>
      </c>
      <c r="K353" s="8" t="s">
        <v>54</v>
      </c>
      <c r="L353" s="9"/>
      <c r="M353" s="8">
        <v>0</v>
      </c>
      <c r="N353" s="4"/>
    </row>
    <row r="354" spans="4:14" ht="33" x14ac:dyDescent="0.25">
      <c r="D354" s="57"/>
      <c r="E354" s="57"/>
      <c r="F354" s="6" t="s">
        <v>309</v>
      </c>
      <c r="G354" s="8">
        <v>0</v>
      </c>
      <c r="H354" s="8">
        <v>9</v>
      </c>
      <c r="I354" s="8">
        <v>2</v>
      </c>
      <c r="J354" s="8">
        <v>0</v>
      </c>
      <c r="K354" s="8">
        <v>0</v>
      </c>
      <c r="L354" s="8">
        <v>11</v>
      </c>
      <c r="M354" s="9"/>
      <c r="N354" s="4"/>
    </row>
    <row r="355" spans="4:14" x14ac:dyDescent="0.25">
      <c r="D355" s="57"/>
      <c r="E355" s="57"/>
      <c r="F355" s="5" t="s">
        <v>345</v>
      </c>
      <c r="G355" s="8" t="s">
        <v>73</v>
      </c>
      <c r="H355" s="8" t="s">
        <v>74</v>
      </c>
      <c r="I355" s="8" t="s">
        <v>75</v>
      </c>
      <c r="J355" s="8" t="s">
        <v>53</v>
      </c>
      <c r="K355" s="8" t="s">
        <v>54</v>
      </c>
      <c r="L355" s="9"/>
      <c r="M355" s="8">
        <v>24</v>
      </c>
      <c r="N355" s="4">
        <f t="shared" si="5"/>
        <v>2.1818181818181817</v>
      </c>
    </row>
    <row r="356" spans="4:14" x14ac:dyDescent="0.25">
      <c r="D356" s="57"/>
      <c r="E356" s="57"/>
      <c r="F356" s="6" t="s">
        <v>310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4">
        <v>0</v>
      </c>
      <c r="M356" s="8"/>
      <c r="N356" s="4"/>
    </row>
    <row r="357" spans="4:14" x14ac:dyDescent="0.25">
      <c r="D357" s="57"/>
      <c r="E357" s="57"/>
      <c r="F357" s="5" t="s">
        <v>346</v>
      </c>
      <c r="G357" s="8" t="s">
        <v>73</v>
      </c>
      <c r="H357" s="8" t="s">
        <v>51</v>
      </c>
      <c r="I357" s="8" t="s">
        <v>52</v>
      </c>
      <c r="J357" s="8" t="s">
        <v>53</v>
      </c>
      <c r="K357" s="8" t="s">
        <v>54</v>
      </c>
      <c r="L357" s="9"/>
      <c r="M357" s="8">
        <v>0</v>
      </c>
      <c r="N357" s="4"/>
    </row>
    <row r="358" spans="4:14" ht="33" x14ac:dyDescent="0.25">
      <c r="D358" s="57"/>
      <c r="E358" s="57"/>
      <c r="F358" s="6" t="s">
        <v>311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/>
      <c r="N358" s="4"/>
    </row>
    <row r="359" spans="4:14" x14ac:dyDescent="0.25">
      <c r="D359" s="57"/>
      <c r="E359" s="57"/>
      <c r="F359" s="5" t="s">
        <v>347</v>
      </c>
      <c r="G359" s="8" t="s">
        <v>73</v>
      </c>
      <c r="H359" s="8" t="s">
        <v>51</v>
      </c>
      <c r="I359" s="8" t="s">
        <v>52</v>
      </c>
      <c r="J359" s="8" t="s">
        <v>53</v>
      </c>
      <c r="K359" s="8" t="s">
        <v>54</v>
      </c>
      <c r="L359" s="9"/>
      <c r="M359" s="8">
        <v>0</v>
      </c>
      <c r="N359" s="4"/>
    </row>
    <row r="360" spans="4:14" x14ac:dyDescent="0.25">
      <c r="D360" s="57" t="s">
        <v>68</v>
      </c>
      <c r="E360" s="57" t="s">
        <v>22</v>
      </c>
      <c r="F360" s="6" t="s">
        <v>305</v>
      </c>
      <c r="G360" s="8" t="s">
        <v>33</v>
      </c>
      <c r="H360" s="8" t="s">
        <v>59</v>
      </c>
      <c r="I360" s="8" t="s">
        <v>76</v>
      </c>
      <c r="J360" s="8" t="s">
        <v>59</v>
      </c>
      <c r="K360" s="8" t="s">
        <v>42</v>
      </c>
      <c r="L360" s="8" t="s">
        <v>77</v>
      </c>
      <c r="M360" s="8"/>
      <c r="N360" s="4"/>
    </row>
    <row r="361" spans="4:14" x14ac:dyDescent="0.25">
      <c r="D361" s="57"/>
      <c r="E361" s="57"/>
      <c r="F361" s="5" t="s">
        <v>351</v>
      </c>
      <c r="G361" s="8" t="s">
        <v>78</v>
      </c>
      <c r="H361" s="8" t="s">
        <v>79</v>
      </c>
      <c r="I361" s="8" t="s">
        <v>80</v>
      </c>
      <c r="J361" s="8" t="s">
        <v>81</v>
      </c>
      <c r="K361" s="8" t="s">
        <v>82</v>
      </c>
      <c r="L361" s="9"/>
      <c r="M361" s="8" t="s">
        <v>83</v>
      </c>
      <c r="N361" s="4">
        <f>50/16</f>
        <v>3.125</v>
      </c>
    </row>
    <row r="362" spans="4:14" x14ac:dyDescent="0.25">
      <c r="D362" s="57"/>
      <c r="E362" s="57"/>
      <c r="F362" s="6" t="s">
        <v>303</v>
      </c>
      <c r="G362" s="8" t="s">
        <v>58</v>
      </c>
      <c r="H362" s="8" t="s">
        <v>84</v>
      </c>
      <c r="I362" s="8" t="s">
        <v>40</v>
      </c>
      <c r="J362" s="8" t="s">
        <v>33</v>
      </c>
      <c r="K362" s="8" t="s">
        <v>33</v>
      </c>
      <c r="L362" s="8" t="s">
        <v>77</v>
      </c>
      <c r="M362" s="8"/>
      <c r="N362" s="4"/>
    </row>
    <row r="363" spans="4:14" x14ac:dyDescent="0.25">
      <c r="D363" s="57"/>
      <c r="E363" s="57"/>
      <c r="F363" s="5" t="s">
        <v>352</v>
      </c>
      <c r="G363" s="8" t="s">
        <v>85</v>
      </c>
      <c r="H363" s="8" t="s">
        <v>86</v>
      </c>
      <c r="I363" s="8" t="s">
        <v>87</v>
      </c>
      <c r="J363" s="8" t="s">
        <v>88</v>
      </c>
      <c r="K363" s="8" t="s">
        <v>89</v>
      </c>
      <c r="L363" s="9"/>
      <c r="M363" s="8" t="s">
        <v>90</v>
      </c>
      <c r="N363" s="4">
        <f>45/16</f>
        <v>2.8125</v>
      </c>
    </row>
    <row r="364" spans="4:14" x14ac:dyDescent="0.25">
      <c r="D364" s="57"/>
      <c r="E364" s="57"/>
      <c r="F364" s="6" t="s">
        <v>312</v>
      </c>
      <c r="G364" s="8" t="s">
        <v>77</v>
      </c>
      <c r="H364" s="5">
        <v>0</v>
      </c>
      <c r="I364" s="5">
        <v>0</v>
      </c>
      <c r="J364" s="5">
        <v>0</v>
      </c>
      <c r="K364" s="5">
        <v>0</v>
      </c>
      <c r="L364" s="8" t="s">
        <v>77</v>
      </c>
      <c r="M364" s="8"/>
      <c r="N364" s="4"/>
    </row>
    <row r="365" spans="4:14" x14ac:dyDescent="0.25">
      <c r="D365" s="57"/>
      <c r="E365" s="57"/>
      <c r="F365" s="5" t="s">
        <v>342</v>
      </c>
      <c r="G365" s="8" t="s">
        <v>91</v>
      </c>
      <c r="H365" s="8" t="s">
        <v>92</v>
      </c>
      <c r="I365" s="8" t="s">
        <v>52</v>
      </c>
      <c r="J365" s="8" t="s">
        <v>38</v>
      </c>
      <c r="K365" s="8" t="s">
        <v>39</v>
      </c>
      <c r="L365" s="9"/>
      <c r="M365" s="8" t="s">
        <v>77</v>
      </c>
      <c r="N365" s="4">
        <f>16/16</f>
        <v>1</v>
      </c>
    </row>
    <row r="366" spans="4:14" x14ac:dyDescent="0.25">
      <c r="D366" s="57"/>
      <c r="E366" s="57"/>
      <c r="F366" s="6" t="s">
        <v>307</v>
      </c>
      <c r="G366" s="8" t="s">
        <v>77</v>
      </c>
      <c r="H366" s="8" t="s">
        <v>58</v>
      </c>
      <c r="I366" s="8">
        <v>0</v>
      </c>
      <c r="J366" s="8" t="s">
        <v>33</v>
      </c>
      <c r="K366" s="8" t="s">
        <v>33</v>
      </c>
      <c r="L366" s="8" t="s">
        <v>77</v>
      </c>
      <c r="M366" s="8"/>
      <c r="N366" s="4"/>
    </row>
    <row r="367" spans="4:14" x14ac:dyDescent="0.25">
      <c r="D367" s="57"/>
      <c r="E367" s="57"/>
      <c r="F367" s="5" t="s">
        <v>343</v>
      </c>
      <c r="G367" s="8" t="s">
        <v>91</v>
      </c>
      <c r="H367" s="8" t="s">
        <v>92</v>
      </c>
      <c r="I367" s="8" t="s">
        <v>52</v>
      </c>
      <c r="J367" s="8" t="s">
        <v>38</v>
      </c>
      <c r="K367" s="8" t="s">
        <v>39</v>
      </c>
      <c r="L367" s="9"/>
      <c r="M367" s="8" t="s">
        <v>77</v>
      </c>
      <c r="N367" s="4">
        <f>16/16</f>
        <v>1</v>
      </c>
    </row>
    <row r="368" spans="4:14" x14ac:dyDescent="0.25">
      <c r="D368" s="57"/>
      <c r="E368" s="57"/>
      <c r="F368" s="6" t="s">
        <v>308</v>
      </c>
      <c r="G368" s="8" t="s">
        <v>77</v>
      </c>
      <c r="H368" s="8" t="s">
        <v>58</v>
      </c>
      <c r="I368" s="8">
        <v>0</v>
      </c>
      <c r="J368" s="8" t="s">
        <v>33</v>
      </c>
      <c r="K368" s="8" t="s">
        <v>33</v>
      </c>
      <c r="L368" s="8" t="s">
        <v>77</v>
      </c>
      <c r="M368" s="5"/>
      <c r="N368" s="4"/>
    </row>
    <row r="369" spans="4:14" x14ac:dyDescent="0.25">
      <c r="D369" s="57"/>
      <c r="E369" s="57"/>
      <c r="F369" s="5" t="s">
        <v>344</v>
      </c>
      <c r="G369" s="8" t="s">
        <v>91</v>
      </c>
      <c r="H369" s="8" t="s">
        <v>92</v>
      </c>
      <c r="I369" s="8" t="s">
        <v>52</v>
      </c>
      <c r="J369" s="8" t="s">
        <v>38</v>
      </c>
      <c r="K369" s="8" t="s">
        <v>39</v>
      </c>
      <c r="L369" s="9"/>
      <c r="M369" s="8" t="s">
        <v>77</v>
      </c>
      <c r="N369" s="4">
        <f>16/16</f>
        <v>1</v>
      </c>
    </row>
    <row r="370" spans="4:14" ht="33" x14ac:dyDescent="0.25">
      <c r="D370" s="57"/>
      <c r="E370" s="57"/>
      <c r="F370" s="6" t="s">
        <v>309</v>
      </c>
      <c r="G370" s="8" t="s">
        <v>33</v>
      </c>
      <c r="H370" s="8" t="s">
        <v>58</v>
      </c>
      <c r="I370" s="8" t="s">
        <v>58</v>
      </c>
      <c r="J370" s="8" t="s">
        <v>93</v>
      </c>
      <c r="K370" s="8" t="s">
        <v>94</v>
      </c>
      <c r="L370" s="8" t="s">
        <v>77</v>
      </c>
      <c r="M370" s="8"/>
      <c r="N370" s="4"/>
    </row>
    <row r="371" spans="4:14" x14ac:dyDescent="0.25">
      <c r="D371" s="57"/>
      <c r="E371" s="57"/>
      <c r="F371" s="5" t="s">
        <v>345</v>
      </c>
      <c r="G371" s="8" t="s">
        <v>95</v>
      </c>
      <c r="H371" s="8" t="s">
        <v>92</v>
      </c>
      <c r="I371" s="8" t="s">
        <v>52</v>
      </c>
      <c r="J371" s="8" t="s">
        <v>96</v>
      </c>
      <c r="K371" s="8" t="s">
        <v>97</v>
      </c>
      <c r="L371" s="9"/>
      <c r="M371" s="8" t="s">
        <v>98</v>
      </c>
      <c r="N371" s="4">
        <f>74/16</f>
        <v>4.625</v>
      </c>
    </row>
    <row r="372" spans="4:14" x14ac:dyDescent="0.25">
      <c r="D372" s="57"/>
      <c r="E372" s="57"/>
      <c r="F372" s="6" t="s">
        <v>310</v>
      </c>
      <c r="G372" s="8" t="s">
        <v>77</v>
      </c>
      <c r="H372" s="8" t="s">
        <v>58</v>
      </c>
      <c r="I372" s="8">
        <v>0</v>
      </c>
      <c r="J372" s="8" t="s">
        <v>33</v>
      </c>
      <c r="K372" s="8" t="s">
        <v>33</v>
      </c>
      <c r="L372" s="8" t="s">
        <v>77</v>
      </c>
      <c r="M372" s="8"/>
      <c r="N372" s="4"/>
    </row>
    <row r="373" spans="4:14" x14ac:dyDescent="0.25">
      <c r="D373" s="57"/>
      <c r="E373" s="57"/>
      <c r="F373" s="5" t="s">
        <v>346</v>
      </c>
      <c r="G373" s="8" t="s">
        <v>91</v>
      </c>
      <c r="H373" s="8" t="s">
        <v>92</v>
      </c>
      <c r="I373" s="8" t="s">
        <v>52</v>
      </c>
      <c r="J373" s="8" t="s">
        <v>38</v>
      </c>
      <c r="K373" s="8" t="s">
        <v>39</v>
      </c>
      <c r="L373" s="9"/>
      <c r="M373" s="8" t="s">
        <v>77</v>
      </c>
      <c r="N373" s="4">
        <f>16/16</f>
        <v>1</v>
      </c>
    </row>
    <row r="374" spans="4:14" ht="33" x14ac:dyDescent="0.25">
      <c r="D374" s="57"/>
      <c r="E374" s="57"/>
      <c r="F374" s="6" t="s">
        <v>311</v>
      </c>
      <c r="G374" s="8" t="s">
        <v>77</v>
      </c>
      <c r="H374" s="8" t="s">
        <v>58</v>
      </c>
      <c r="I374" s="8">
        <v>0</v>
      </c>
      <c r="J374" s="8" t="s">
        <v>33</v>
      </c>
      <c r="K374" s="8" t="s">
        <v>33</v>
      </c>
      <c r="L374" s="8" t="s">
        <v>77</v>
      </c>
      <c r="M374" s="8"/>
      <c r="N374" s="4"/>
    </row>
    <row r="375" spans="4:14" x14ac:dyDescent="0.25">
      <c r="D375" s="57"/>
      <c r="E375" s="57"/>
      <c r="F375" s="5" t="s">
        <v>347</v>
      </c>
      <c r="G375" s="8" t="s">
        <v>91</v>
      </c>
      <c r="H375" s="8" t="s">
        <v>92</v>
      </c>
      <c r="I375" s="8" t="s">
        <v>52</v>
      </c>
      <c r="J375" s="8" t="s">
        <v>38</v>
      </c>
      <c r="K375" s="8" t="s">
        <v>39</v>
      </c>
      <c r="L375" s="8" t="s">
        <v>99</v>
      </c>
      <c r="M375" s="8" t="s">
        <v>77</v>
      </c>
      <c r="N375" s="4">
        <f>16/16</f>
        <v>1</v>
      </c>
    </row>
    <row r="376" spans="4:14" x14ac:dyDescent="0.25">
      <c r="D376" s="57" t="s">
        <v>112</v>
      </c>
      <c r="E376" s="57" t="s">
        <v>21</v>
      </c>
      <c r="F376" s="6" t="s">
        <v>305</v>
      </c>
      <c r="G376" s="8" t="s">
        <v>100</v>
      </c>
      <c r="H376" s="8" t="s">
        <v>34</v>
      </c>
      <c r="I376" s="8" t="s">
        <v>33</v>
      </c>
      <c r="J376" s="8" t="s">
        <v>42</v>
      </c>
      <c r="K376" s="8" t="s">
        <v>42</v>
      </c>
      <c r="L376" s="8" t="s">
        <v>101</v>
      </c>
      <c r="M376" s="8"/>
      <c r="N376" s="4"/>
    </row>
    <row r="377" spans="4:14" x14ac:dyDescent="0.25">
      <c r="D377" s="57"/>
      <c r="E377" s="57"/>
      <c r="F377" s="5" t="s">
        <v>351</v>
      </c>
      <c r="G377" s="8"/>
      <c r="H377" s="8"/>
      <c r="I377" s="11"/>
      <c r="J377" s="11"/>
      <c r="K377" s="11"/>
      <c r="L377" s="8"/>
      <c r="M377" s="8" t="s">
        <v>102</v>
      </c>
      <c r="N377" s="4">
        <f>33/15</f>
        <v>2.2000000000000002</v>
      </c>
    </row>
    <row r="378" spans="4:14" x14ac:dyDescent="0.25">
      <c r="D378" s="57"/>
      <c r="E378" s="57"/>
      <c r="F378" s="6" t="s">
        <v>303</v>
      </c>
      <c r="G378" s="8" t="s">
        <v>100</v>
      </c>
      <c r="H378" s="8" t="s">
        <v>103</v>
      </c>
      <c r="I378" s="5" t="s">
        <v>33</v>
      </c>
      <c r="J378" s="5" t="s">
        <v>33</v>
      </c>
      <c r="K378" s="5" t="s">
        <v>33</v>
      </c>
      <c r="L378" s="8"/>
      <c r="M378" s="8"/>
      <c r="N378" s="4"/>
    </row>
    <row r="379" spans="4:14" x14ac:dyDescent="0.25">
      <c r="D379" s="57"/>
      <c r="E379" s="57"/>
      <c r="F379" s="5" t="s">
        <v>352</v>
      </c>
      <c r="G379" s="8"/>
      <c r="H379" s="8"/>
      <c r="I379" s="8"/>
      <c r="J379" s="8"/>
      <c r="K379" s="8"/>
      <c r="L379" s="8"/>
      <c r="M379" s="8" t="s">
        <v>104</v>
      </c>
      <c r="N379" s="4">
        <f>22/15</f>
        <v>1.4666666666666666</v>
      </c>
    </row>
    <row r="380" spans="4:14" x14ac:dyDescent="0.25">
      <c r="D380" s="57"/>
      <c r="E380" s="57"/>
      <c r="F380" s="6" t="s">
        <v>312</v>
      </c>
      <c r="G380" s="8" t="s">
        <v>105</v>
      </c>
      <c r="H380" s="8" t="s">
        <v>42</v>
      </c>
      <c r="I380" s="8" t="s">
        <v>40</v>
      </c>
      <c r="J380" s="8" t="s">
        <v>33</v>
      </c>
      <c r="K380" s="8" t="s">
        <v>33</v>
      </c>
      <c r="L380" s="8">
        <v>15</v>
      </c>
      <c r="M380" s="8"/>
      <c r="N380" s="4"/>
    </row>
    <row r="381" spans="4:14" x14ac:dyDescent="0.25">
      <c r="D381" s="57"/>
      <c r="E381" s="57"/>
      <c r="F381" s="5" t="s">
        <v>342</v>
      </c>
      <c r="G381" s="8"/>
      <c r="H381" s="8"/>
      <c r="I381" s="8"/>
      <c r="J381" s="8"/>
      <c r="K381" s="8"/>
      <c r="L381" s="8"/>
      <c r="M381" s="8" t="s">
        <v>106</v>
      </c>
      <c r="N381" s="4">
        <f>41/15</f>
        <v>2.7333333333333334</v>
      </c>
    </row>
    <row r="382" spans="4:14" x14ac:dyDescent="0.25">
      <c r="D382" s="57"/>
      <c r="E382" s="57"/>
      <c r="F382" s="6" t="s">
        <v>313</v>
      </c>
      <c r="G382" s="8" t="s">
        <v>58</v>
      </c>
      <c r="H382" s="8" t="s">
        <v>42</v>
      </c>
      <c r="I382" s="8" t="s">
        <v>33</v>
      </c>
      <c r="J382" s="8" t="s">
        <v>32</v>
      </c>
      <c r="K382" s="8" t="s">
        <v>107</v>
      </c>
      <c r="L382" s="8"/>
      <c r="M382" s="8"/>
      <c r="N382" s="4"/>
    </row>
    <row r="383" spans="4:14" x14ac:dyDescent="0.25">
      <c r="D383" s="57"/>
      <c r="E383" s="57"/>
      <c r="F383" s="5" t="s">
        <v>343</v>
      </c>
      <c r="G383" s="8"/>
      <c r="H383" s="8"/>
      <c r="I383" s="8"/>
      <c r="J383" s="8"/>
      <c r="K383" s="8"/>
      <c r="L383" s="8"/>
      <c r="M383" s="8" t="s">
        <v>108</v>
      </c>
      <c r="N383" s="4">
        <f>70/15</f>
        <v>4.666666666666667</v>
      </c>
    </row>
    <row r="384" spans="4:14" x14ac:dyDescent="0.25">
      <c r="D384" s="57"/>
      <c r="E384" s="57"/>
      <c r="F384" s="6" t="s">
        <v>314</v>
      </c>
      <c r="G384" s="8" t="s">
        <v>109</v>
      </c>
      <c r="H384" s="8" t="s">
        <v>42</v>
      </c>
      <c r="I384" s="5" t="s">
        <v>33</v>
      </c>
      <c r="J384" s="5" t="s">
        <v>33</v>
      </c>
      <c r="K384" s="5" t="s">
        <v>33</v>
      </c>
      <c r="L384" s="8"/>
      <c r="M384" s="8"/>
      <c r="N384" s="4"/>
    </row>
    <row r="385" spans="4:14" x14ac:dyDescent="0.25">
      <c r="D385" s="57"/>
      <c r="E385" s="57"/>
      <c r="F385" s="5" t="s">
        <v>344</v>
      </c>
      <c r="G385" s="8"/>
      <c r="H385" s="8"/>
      <c r="I385" s="8"/>
      <c r="J385" s="8"/>
      <c r="K385" s="8"/>
      <c r="L385" s="8"/>
      <c r="M385" s="8" t="s">
        <v>99</v>
      </c>
      <c r="N385" s="4">
        <f>16/15</f>
        <v>1.0666666666666667</v>
      </c>
    </row>
    <row r="386" spans="4:14" ht="33" x14ac:dyDescent="0.25">
      <c r="D386" s="57"/>
      <c r="E386" s="57"/>
      <c r="F386" s="6" t="s">
        <v>309</v>
      </c>
      <c r="G386" s="8" t="s">
        <v>58</v>
      </c>
      <c r="H386" s="8" t="s">
        <v>58</v>
      </c>
      <c r="I386" s="8" t="s">
        <v>110</v>
      </c>
      <c r="J386" s="8" t="s">
        <v>42</v>
      </c>
      <c r="K386" s="8" t="s">
        <v>33</v>
      </c>
      <c r="L386" s="8"/>
      <c r="M386" s="8"/>
      <c r="N386" s="4"/>
    </row>
    <row r="387" spans="4:14" x14ac:dyDescent="0.25">
      <c r="D387" s="57"/>
      <c r="E387" s="57"/>
      <c r="F387" s="5" t="s">
        <v>345</v>
      </c>
      <c r="G387" s="8"/>
      <c r="H387" s="8"/>
      <c r="I387" s="8"/>
      <c r="J387" s="8"/>
      <c r="K387" s="8"/>
      <c r="L387" s="8"/>
      <c r="M387" s="8" t="s">
        <v>111</v>
      </c>
      <c r="N387" s="4">
        <f>46/15</f>
        <v>3.0666666666666669</v>
      </c>
    </row>
    <row r="388" spans="4:14" x14ac:dyDescent="0.25">
      <c r="D388" s="57"/>
      <c r="E388" s="57"/>
      <c r="F388" s="6" t="s">
        <v>310</v>
      </c>
      <c r="G388" s="8" t="s">
        <v>109</v>
      </c>
      <c r="H388" s="8" t="s">
        <v>42</v>
      </c>
      <c r="I388" s="5" t="s">
        <v>33</v>
      </c>
      <c r="J388" s="5" t="s">
        <v>33</v>
      </c>
      <c r="K388" s="5" t="s">
        <v>33</v>
      </c>
      <c r="L388" s="8"/>
      <c r="M388" s="8"/>
      <c r="N388" s="4"/>
    </row>
    <row r="389" spans="4:14" x14ac:dyDescent="0.25">
      <c r="D389" s="57"/>
      <c r="E389" s="57"/>
      <c r="F389" s="5" t="s">
        <v>346</v>
      </c>
      <c r="G389" s="8"/>
      <c r="H389" s="8"/>
      <c r="I389" s="8"/>
      <c r="J389" s="8"/>
      <c r="K389" s="8"/>
      <c r="L389" s="8"/>
      <c r="M389" s="8" t="s">
        <v>99</v>
      </c>
      <c r="N389" s="4">
        <f>16/15</f>
        <v>1.0666666666666667</v>
      </c>
    </row>
    <row r="390" spans="4:14" x14ac:dyDescent="0.25">
      <c r="D390" s="57" t="s">
        <v>112</v>
      </c>
      <c r="E390" s="57" t="s">
        <v>23</v>
      </c>
      <c r="F390" s="6" t="s">
        <v>305</v>
      </c>
      <c r="G390" s="8" t="s">
        <v>113</v>
      </c>
      <c r="H390" s="8" t="s">
        <v>42</v>
      </c>
      <c r="I390" s="8" t="s">
        <v>33</v>
      </c>
      <c r="J390" s="8" t="s">
        <v>84</v>
      </c>
      <c r="K390" s="8" t="s">
        <v>84</v>
      </c>
      <c r="L390" s="8" t="s">
        <v>101</v>
      </c>
      <c r="M390" s="8"/>
      <c r="N390" s="4"/>
    </row>
    <row r="391" spans="4:14" x14ac:dyDescent="0.25">
      <c r="D391" s="57"/>
      <c r="E391" s="57"/>
      <c r="F391" s="5" t="s">
        <v>351</v>
      </c>
      <c r="G391" s="8" t="s">
        <v>114</v>
      </c>
      <c r="H391" s="8" t="s">
        <v>62</v>
      </c>
      <c r="I391" s="8" t="s">
        <v>37</v>
      </c>
      <c r="J391" s="8" t="s">
        <v>115</v>
      </c>
      <c r="K391" s="8" t="s">
        <v>116</v>
      </c>
      <c r="L391" s="8"/>
      <c r="M391" s="8" t="s">
        <v>117</v>
      </c>
      <c r="N391" s="4">
        <f>37/15</f>
        <v>2.4666666666666668</v>
      </c>
    </row>
    <row r="392" spans="4:14" x14ac:dyDescent="0.25">
      <c r="D392" s="57"/>
      <c r="E392" s="57"/>
      <c r="F392" s="6" t="s">
        <v>303</v>
      </c>
      <c r="G392" s="8" t="s">
        <v>84</v>
      </c>
      <c r="H392" s="8" t="s">
        <v>118</v>
      </c>
      <c r="I392" s="8" t="s">
        <v>32</v>
      </c>
      <c r="J392" s="8" t="s">
        <v>84</v>
      </c>
      <c r="K392" s="8" t="s">
        <v>32</v>
      </c>
      <c r="L392" s="8" t="s">
        <v>119</v>
      </c>
      <c r="M392" s="9"/>
      <c r="N392" s="4"/>
    </row>
    <row r="393" spans="4:14" x14ac:dyDescent="0.25">
      <c r="D393" s="57"/>
      <c r="E393" s="57"/>
      <c r="F393" s="5" t="s">
        <v>352</v>
      </c>
      <c r="G393" s="8" t="s">
        <v>120</v>
      </c>
      <c r="H393" s="8" t="s">
        <v>121</v>
      </c>
      <c r="I393" s="8" t="s">
        <v>122</v>
      </c>
      <c r="J393" s="8" t="s">
        <v>123</v>
      </c>
      <c r="K393" s="8" t="s">
        <v>124</v>
      </c>
      <c r="L393" s="8"/>
      <c r="M393" s="8" t="s">
        <v>111</v>
      </c>
      <c r="N393" s="4">
        <f>46/15</f>
        <v>3.0666666666666669</v>
      </c>
    </row>
    <row r="394" spans="4:14" x14ac:dyDescent="0.25">
      <c r="D394" s="57"/>
      <c r="E394" s="57"/>
      <c r="F394" s="6" t="s">
        <v>312</v>
      </c>
      <c r="G394" s="8" t="s">
        <v>41</v>
      </c>
      <c r="H394" s="8" t="s">
        <v>60</v>
      </c>
      <c r="I394" s="8" t="s">
        <v>32</v>
      </c>
      <c r="J394" s="8" t="s">
        <v>42</v>
      </c>
      <c r="K394" s="8" t="s">
        <v>42</v>
      </c>
      <c r="L394" s="8" t="s">
        <v>119</v>
      </c>
      <c r="M394" s="8"/>
      <c r="N394" s="4"/>
    </row>
    <row r="395" spans="4:14" x14ac:dyDescent="0.25">
      <c r="D395" s="57"/>
      <c r="E395" s="57"/>
      <c r="F395" s="5" t="s">
        <v>342</v>
      </c>
      <c r="G395" s="8" t="s">
        <v>125</v>
      </c>
      <c r="H395" s="8" t="s">
        <v>126</v>
      </c>
      <c r="I395" s="8" t="s">
        <v>47</v>
      </c>
      <c r="J395" s="8" t="s">
        <v>44</v>
      </c>
      <c r="K395" s="8" t="s">
        <v>45</v>
      </c>
      <c r="L395" s="8"/>
      <c r="M395" s="8" t="s">
        <v>127</v>
      </c>
      <c r="N395" s="4">
        <f>30/15</f>
        <v>2</v>
      </c>
    </row>
    <row r="396" spans="4:14" x14ac:dyDescent="0.25">
      <c r="D396" s="57"/>
      <c r="E396" s="57"/>
      <c r="F396" s="6" t="s">
        <v>313</v>
      </c>
      <c r="G396" s="8" t="s">
        <v>128</v>
      </c>
      <c r="H396" s="8" t="s">
        <v>60</v>
      </c>
      <c r="I396" s="8" t="s">
        <v>118</v>
      </c>
      <c r="J396" s="8" t="s">
        <v>42</v>
      </c>
      <c r="K396" s="8" t="s">
        <v>33</v>
      </c>
      <c r="L396" s="8" t="s">
        <v>119</v>
      </c>
      <c r="M396" s="8"/>
      <c r="N396" s="4"/>
    </row>
    <row r="397" spans="4:14" x14ac:dyDescent="0.25">
      <c r="D397" s="57"/>
      <c r="E397" s="57"/>
      <c r="F397" s="5" t="s">
        <v>343</v>
      </c>
      <c r="G397" s="8" t="s">
        <v>129</v>
      </c>
      <c r="H397" s="8" t="s">
        <v>126</v>
      </c>
      <c r="I397" s="8" t="s">
        <v>130</v>
      </c>
      <c r="J397" s="8" t="s">
        <v>131</v>
      </c>
      <c r="K397" s="8" t="s">
        <v>39</v>
      </c>
      <c r="L397" s="8"/>
      <c r="M397" s="8" t="s">
        <v>132</v>
      </c>
      <c r="N397" s="4">
        <f>32/15</f>
        <v>2.1333333333333333</v>
      </c>
    </row>
    <row r="398" spans="4:14" x14ac:dyDescent="0.25">
      <c r="D398" s="57"/>
      <c r="E398" s="57"/>
      <c r="F398" s="6" t="s">
        <v>314</v>
      </c>
      <c r="G398" s="8" t="s">
        <v>33</v>
      </c>
      <c r="H398" s="8" t="s">
        <v>32</v>
      </c>
      <c r="I398" s="8" t="s">
        <v>32</v>
      </c>
      <c r="J398" s="8" t="s">
        <v>32</v>
      </c>
      <c r="K398" s="8" t="s">
        <v>31</v>
      </c>
      <c r="L398" s="8" t="s">
        <v>101</v>
      </c>
      <c r="M398" s="8"/>
      <c r="N398" s="4"/>
    </row>
    <row r="399" spans="4:14" x14ac:dyDescent="0.25">
      <c r="D399" s="57"/>
      <c r="E399" s="57"/>
      <c r="F399" s="5" t="s">
        <v>344</v>
      </c>
      <c r="G399" s="8" t="s">
        <v>133</v>
      </c>
      <c r="H399" s="8" t="s">
        <v>36</v>
      </c>
      <c r="I399" s="8" t="s">
        <v>47</v>
      </c>
      <c r="J399" s="8" t="s">
        <v>134</v>
      </c>
      <c r="K399" s="8" t="s">
        <v>135</v>
      </c>
      <c r="L399" s="8"/>
      <c r="M399" s="8" t="s">
        <v>136</v>
      </c>
      <c r="N399" s="4">
        <f>63/15</f>
        <v>4.2</v>
      </c>
    </row>
    <row r="400" spans="4:14" ht="33" x14ac:dyDescent="0.25">
      <c r="D400" s="57"/>
      <c r="E400" s="57"/>
      <c r="F400" s="6" t="s">
        <v>309</v>
      </c>
      <c r="G400" s="8" t="s">
        <v>33</v>
      </c>
      <c r="H400" s="8" t="s">
        <v>33</v>
      </c>
      <c r="I400" s="8" t="s">
        <v>33</v>
      </c>
      <c r="J400" s="8" t="s">
        <v>60</v>
      </c>
      <c r="K400" s="8" t="s">
        <v>137</v>
      </c>
      <c r="L400" s="8" t="s">
        <v>101</v>
      </c>
      <c r="M400" s="8"/>
      <c r="N400" s="4"/>
    </row>
    <row r="401" spans="4:14" x14ac:dyDescent="0.25">
      <c r="D401" s="57"/>
      <c r="E401" s="57"/>
      <c r="F401" s="5" t="s">
        <v>345</v>
      </c>
      <c r="G401" s="8" t="s">
        <v>95</v>
      </c>
      <c r="H401" s="8" t="s">
        <v>56</v>
      </c>
      <c r="I401" s="8" t="s">
        <v>37</v>
      </c>
      <c r="J401" s="8" t="s">
        <v>138</v>
      </c>
      <c r="K401" s="8" t="s">
        <v>139</v>
      </c>
      <c r="L401" s="8"/>
      <c r="M401" s="8" t="s">
        <v>140</v>
      </c>
      <c r="N401" s="4">
        <f>72/15</f>
        <v>4.8</v>
      </c>
    </row>
    <row r="402" spans="4:14" x14ac:dyDescent="0.25">
      <c r="D402" s="57"/>
      <c r="E402" s="57"/>
      <c r="F402" s="6" t="s">
        <v>310</v>
      </c>
      <c r="G402" s="5" t="s">
        <v>33</v>
      </c>
      <c r="H402" s="5" t="s">
        <v>33</v>
      </c>
      <c r="I402" s="5" t="s">
        <v>33</v>
      </c>
      <c r="J402" s="5" t="s">
        <v>33</v>
      </c>
      <c r="K402" s="5" t="s">
        <v>33</v>
      </c>
      <c r="L402" s="8" t="s">
        <v>119</v>
      </c>
      <c r="M402" s="8"/>
      <c r="N402" s="4"/>
    </row>
    <row r="403" spans="4:14" x14ac:dyDescent="0.25">
      <c r="D403" s="57"/>
      <c r="E403" s="57"/>
      <c r="F403" s="5" t="s">
        <v>346</v>
      </c>
      <c r="G403" s="8" t="s">
        <v>95</v>
      </c>
      <c r="H403" s="8" t="s">
        <v>56</v>
      </c>
      <c r="I403" s="8" t="s">
        <v>37</v>
      </c>
      <c r="J403" s="8" t="s">
        <v>138</v>
      </c>
      <c r="K403" s="8" t="s">
        <v>141</v>
      </c>
      <c r="L403" s="9"/>
      <c r="M403" s="8" t="s">
        <v>57</v>
      </c>
      <c r="N403" s="4"/>
    </row>
    <row r="404" spans="4:14" x14ac:dyDescent="0.25">
      <c r="D404" s="57" t="s">
        <v>112</v>
      </c>
      <c r="E404" s="57" t="s">
        <v>22</v>
      </c>
      <c r="F404" s="6" t="s">
        <v>305</v>
      </c>
      <c r="G404" s="8" t="s">
        <v>142</v>
      </c>
      <c r="H404" s="8" t="s">
        <v>60</v>
      </c>
      <c r="I404" s="8" t="s">
        <v>32</v>
      </c>
      <c r="J404" s="8" t="s">
        <v>33</v>
      </c>
      <c r="K404" s="8" t="s">
        <v>42</v>
      </c>
      <c r="L404" s="8" t="s">
        <v>119</v>
      </c>
      <c r="M404" s="8"/>
      <c r="N404" s="4"/>
    </row>
    <row r="405" spans="4:14" x14ac:dyDescent="0.25">
      <c r="D405" s="57"/>
      <c r="E405" s="57"/>
      <c r="F405" s="5" t="s">
        <v>351</v>
      </c>
      <c r="G405" s="8" t="s">
        <v>114</v>
      </c>
      <c r="H405" s="8" t="s">
        <v>126</v>
      </c>
      <c r="I405" s="8" t="s">
        <v>47</v>
      </c>
      <c r="J405" s="8" t="s">
        <v>38</v>
      </c>
      <c r="K405" s="8" t="s">
        <v>45</v>
      </c>
      <c r="L405" s="8"/>
      <c r="M405" s="8" t="s">
        <v>143</v>
      </c>
      <c r="N405" s="4">
        <f>57/15</f>
        <v>3.8</v>
      </c>
    </row>
    <row r="406" spans="4:14" x14ac:dyDescent="0.25">
      <c r="D406" s="57"/>
      <c r="E406" s="57"/>
      <c r="F406" s="6" t="s">
        <v>303</v>
      </c>
      <c r="G406" s="8" t="s">
        <v>42</v>
      </c>
      <c r="H406" s="8" t="s">
        <v>60</v>
      </c>
      <c r="I406" s="8" t="s">
        <v>42</v>
      </c>
      <c r="J406" s="8" t="s">
        <v>33</v>
      </c>
      <c r="K406" s="8" t="s">
        <v>31</v>
      </c>
      <c r="L406" s="8" t="s">
        <v>119</v>
      </c>
      <c r="M406" s="8"/>
      <c r="N406" s="4"/>
    </row>
    <row r="407" spans="4:14" x14ac:dyDescent="0.25">
      <c r="D407" s="57"/>
      <c r="E407" s="57"/>
      <c r="F407" s="5" t="s">
        <v>352</v>
      </c>
      <c r="G407" s="8" t="s">
        <v>144</v>
      </c>
      <c r="H407" s="8" t="s">
        <v>126</v>
      </c>
      <c r="I407" s="8" t="s">
        <v>145</v>
      </c>
      <c r="J407" s="8" t="s">
        <v>38</v>
      </c>
      <c r="K407" s="8" t="s">
        <v>135</v>
      </c>
      <c r="L407" s="8"/>
      <c r="M407" s="8" t="s">
        <v>146</v>
      </c>
      <c r="N407" s="4">
        <f>57/15</f>
        <v>3.8</v>
      </c>
    </row>
    <row r="408" spans="4:14" x14ac:dyDescent="0.25">
      <c r="D408" s="57"/>
      <c r="E408" s="57"/>
      <c r="F408" s="6" t="s">
        <v>312</v>
      </c>
      <c r="G408" s="8" t="s">
        <v>32</v>
      </c>
      <c r="H408" s="8" t="s">
        <v>147</v>
      </c>
      <c r="I408" s="8" t="s">
        <v>60</v>
      </c>
      <c r="J408" s="8" t="s">
        <v>32</v>
      </c>
      <c r="K408" s="8" t="s">
        <v>42</v>
      </c>
      <c r="L408" s="8" t="s">
        <v>119</v>
      </c>
      <c r="M408" s="8"/>
      <c r="N408" s="4"/>
    </row>
    <row r="409" spans="4:14" x14ac:dyDescent="0.25">
      <c r="D409" s="57"/>
      <c r="E409" s="57"/>
      <c r="F409" s="5" t="s">
        <v>342</v>
      </c>
      <c r="G409" s="8" t="s">
        <v>148</v>
      </c>
      <c r="H409" s="8" t="s">
        <v>149</v>
      </c>
      <c r="I409" s="8" t="s">
        <v>150</v>
      </c>
      <c r="J409" s="8" t="s">
        <v>134</v>
      </c>
      <c r="K409" s="8" t="s">
        <v>45</v>
      </c>
      <c r="L409" s="8"/>
      <c r="M409" s="8" t="s">
        <v>151</v>
      </c>
      <c r="N409" s="4">
        <f>39/15</f>
        <v>2.6</v>
      </c>
    </row>
    <row r="410" spans="4:14" ht="33" x14ac:dyDescent="0.25">
      <c r="D410" s="57"/>
      <c r="E410" s="57"/>
      <c r="F410" s="6" t="s">
        <v>315</v>
      </c>
      <c r="G410" s="8" t="s">
        <v>58</v>
      </c>
      <c r="H410" s="8" t="s">
        <v>33</v>
      </c>
      <c r="I410" s="8" t="s">
        <v>41</v>
      </c>
      <c r="J410" s="8" t="s">
        <v>118</v>
      </c>
      <c r="K410" s="8" t="s">
        <v>84</v>
      </c>
      <c r="L410" s="8" t="s">
        <v>119</v>
      </c>
      <c r="M410" s="8"/>
      <c r="N410" s="4"/>
    </row>
    <row r="411" spans="4:14" x14ac:dyDescent="0.25">
      <c r="D411" s="57"/>
      <c r="E411" s="57"/>
      <c r="F411" s="5" t="s">
        <v>343</v>
      </c>
      <c r="G411" s="8" t="s">
        <v>55</v>
      </c>
      <c r="H411" s="8" t="s">
        <v>56</v>
      </c>
      <c r="I411" s="8" t="s">
        <v>152</v>
      </c>
      <c r="J411" s="8" t="s">
        <v>153</v>
      </c>
      <c r="K411" s="8" t="s">
        <v>116</v>
      </c>
      <c r="L411" s="8"/>
      <c r="M411" s="8" t="s">
        <v>154</v>
      </c>
      <c r="N411" s="4">
        <f>56/15</f>
        <v>3.7333333333333334</v>
      </c>
    </row>
    <row r="412" spans="4:14" x14ac:dyDescent="0.25">
      <c r="D412" s="57"/>
      <c r="E412" s="57"/>
      <c r="F412" s="6" t="s">
        <v>314</v>
      </c>
      <c r="G412" s="8" t="s">
        <v>100</v>
      </c>
      <c r="H412" s="8" t="s">
        <v>84</v>
      </c>
      <c r="I412" s="8" t="s">
        <v>33</v>
      </c>
      <c r="J412" s="8" t="s">
        <v>142</v>
      </c>
      <c r="K412" s="8" t="s">
        <v>32</v>
      </c>
      <c r="L412" s="8" t="s">
        <v>119</v>
      </c>
      <c r="M412" s="8"/>
      <c r="N412" s="4"/>
    </row>
    <row r="413" spans="4:14" x14ac:dyDescent="0.25">
      <c r="D413" s="57"/>
      <c r="E413" s="57"/>
      <c r="F413" s="5" t="s">
        <v>344</v>
      </c>
      <c r="G413" s="8" t="s">
        <v>155</v>
      </c>
      <c r="H413" s="8" t="s">
        <v>156</v>
      </c>
      <c r="I413" s="8" t="s">
        <v>37</v>
      </c>
      <c r="J413" s="8" t="s">
        <v>157</v>
      </c>
      <c r="K413" s="8" t="s">
        <v>124</v>
      </c>
      <c r="L413" s="8"/>
      <c r="M413" s="8" t="s">
        <v>83</v>
      </c>
      <c r="N413" s="4">
        <f>50/15</f>
        <v>3.3333333333333335</v>
      </c>
    </row>
    <row r="414" spans="4:14" ht="33" x14ac:dyDescent="0.25">
      <c r="D414" s="57"/>
      <c r="E414" s="57"/>
      <c r="F414" s="6" t="s">
        <v>309</v>
      </c>
      <c r="G414" s="8" t="s">
        <v>33</v>
      </c>
      <c r="H414" s="8" t="s">
        <v>42</v>
      </c>
      <c r="I414" s="8" t="s">
        <v>32</v>
      </c>
      <c r="J414" s="8" t="s">
        <v>60</v>
      </c>
      <c r="K414" s="8" t="s">
        <v>142</v>
      </c>
      <c r="L414" s="8" t="s">
        <v>119</v>
      </c>
      <c r="M414" s="8"/>
      <c r="N414" s="4"/>
    </row>
    <row r="415" spans="4:14" x14ac:dyDescent="0.25">
      <c r="D415" s="57"/>
      <c r="E415" s="57"/>
      <c r="F415" s="5" t="s">
        <v>345</v>
      </c>
      <c r="G415" s="8" t="s">
        <v>55</v>
      </c>
      <c r="H415" s="8" t="s">
        <v>62</v>
      </c>
      <c r="I415" s="8" t="s">
        <v>47</v>
      </c>
      <c r="J415" s="8" t="s">
        <v>115</v>
      </c>
      <c r="K415" s="8" t="s">
        <v>158</v>
      </c>
      <c r="L415" s="8"/>
      <c r="M415" s="8" t="s">
        <v>159</v>
      </c>
      <c r="N415" s="4">
        <f>64/15</f>
        <v>4.2666666666666666</v>
      </c>
    </row>
    <row r="416" spans="4:14" x14ac:dyDescent="0.25">
      <c r="D416" s="57"/>
      <c r="E416" s="57"/>
      <c r="F416" s="6" t="s">
        <v>310</v>
      </c>
      <c r="G416" s="8" t="s">
        <v>160</v>
      </c>
      <c r="H416" s="8" t="s">
        <v>33</v>
      </c>
      <c r="I416" s="8" t="s">
        <v>42</v>
      </c>
      <c r="J416" s="8" t="s">
        <v>42</v>
      </c>
      <c r="K416" s="8" t="s">
        <v>84</v>
      </c>
      <c r="L416" s="8" t="s">
        <v>101</v>
      </c>
      <c r="M416" s="8"/>
      <c r="N416" s="4"/>
    </row>
    <row r="417" spans="4:14" x14ac:dyDescent="0.25">
      <c r="D417" s="57"/>
      <c r="E417" s="57"/>
      <c r="F417" s="5" t="s">
        <v>346</v>
      </c>
      <c r="G417" s="8" t="s">
        <v>161</v>
      </c>
      <c r="H417" s="8" t="s">
        <v>56</v>
      </c>
      <c r="I417" s="8" t="s">
        <v>145</v>
      </c>
      <c r="J417" s="8" t="s">
        <v>44</v>
      </c>
      <c r="K417" s="8" t="s">
        <v>116</v>
      </c>
      <c r="L417" s="8"/>
      <c r="M417" s="8" t="s">
        <v>132</v>
      </c>
      <c r="N417" s="4">
        <f>32/15</f>
        <v>2.1333333333333333</v>
      </c>
    </row>
    <row r="418" spans="4:14" x14ac:dyDescent="0.25">
      <c r="D418" s="57" t="s">
        <v>175</v>
      </c>
      <c r="E418" s="57" t="s">
        <v>21</v>
      </c>
      <c r="F418" s="6" t="s">
        <v>305</v>
      </c>
      <c r="G418" s="8" t="s">
        <v>42</v>
      </c>
      <c r="H418" s="8" t="s">
        <v>107</v>
      </c>
      <c r="I418" s="8" t="s">
        <v>32</v>
      </c>
      <c r="J418" s="8" t="s">
        <v>33</v>
      </c>
      <c r="K418" s="8" t="s">
        <v>33</v>
      </c>
      <c r="L418" s="8" t="s">
        <v>119</v>
      </c>
      <c r="M418" s="8"/>
      <c r="N418" s="4"/>
    </row>
    <row r="419" spans="4:14" x14ac:dyDescent="0.25">
      <c r="D419" s="57"/>
      <c r="E419" s="57"/>
      <c r="F419" s="5" t="s">
        <v>351</v>
      </c>
      <c r="G419" s="8" t="s">
        <v>61</v>
      </c>
      <c r="H419" s="8" t="s">
        <v>162</v>
      </c>
      <c r="I419" s="8" t="s">
        <v>47</v>
      </c>
      <c r="J419" s="8" t="s">
        <v>38</v>
      </c>
      <c r="K419" s="8" t="s">
        <v>39</v>
      </c>
      <c r="L419" s="8"/>
      <c r="M419" s="8" t="s">
        <v>163</v>
      </c>
      <c r="N419" s="4">
        <f>31/15</f>
        <v>2.0666666666666669</v>
      </c>
    </row>
    <row r="420" spans="4:14" x14ac:dyDescent="0.25">
      <c r="D420" s="57"/>
      <c r="E420" s="57"/>
      <c r="F420" s="6" t="s">
        <v>303</v>
      </c>
      <c r="G420" s="8" t="s">
        <v>110</v>
      </c>
      <c r="H420" s="8" t="s">
        <v>33</v>
      </c>
      <c r="I420" s="8" t="s">
        <v>42</v>
      </c>
      <c r="J420" s="8" t="s">
        <v>33</v>
      </c>
      <c r="K420" s="8" t="s">
        <v>33</v>
      </c>
      <c r="L420" s="8" t="s">
        <v>119</v>
      </c>
      <c r="M420" s="8"/>
      <c r="N420" s="4"/>
    </row>
    <row r="421" spans="4:14" x14ac:dyDescent="0.25">
      <c r="D421" s="57"/>
      <c r="E421" s="57"/>
      <c r="F421" s="5" t="s">
        <v>352</v>
      </c>
      <c r="G421" s="8" t="s">
        <v>164</v>
      </c>
      <c r="H421" s="8" t="s">
        <v>56</v>
      </c>
      <c r="I421" s="8" t="s">
        <v>145</v>
      </c>
      <c r="J421" s="8" t="s">
        <v>38</v>
      </c>
      <c r="K421" s="8" t="s">
        <v>39</v>
      </c>
      <c r="L421" s="8"/>
      <c r="M421" s="8" t="s">
        <v>48</v>
      </c>
      <c r="N421" s="4">
        <f>17/15</f>
        <v>1.1333333333333333</v>
      </c>
    </row>
    <row r="422" spans="4:14" x14ac:dyDescent="0.25">
      <c r="D422" s="57"/>
      <c r="E422" s="57"/>
      <c r="F422" s="6" t="s">
        <v>312</v>
      </c>
      <c r="G422" s="8" t="s">
        <v>32</v>
      </c>
      <c r="H422" s="8" t="s">
        <v>107</v>
      </c>
      <c r="I422" s="8" t="s">
        <v>42</v>
      </c>
      <c r="J422" s="8" t="s">
        <v>33</v>
      </c>
      <c r="K422" s="8" t="s">
        <v>33</v>
      </c>
      <c r="L422" s="8" t="s">
        <v>119</v>
      </c>
      <c r="M422" s="8"/>
      <c r="N422" s="4">
        <f>29/15</f>
        <v>1.9333333333333333</v>
      </c>
    </row>
    <row r="423" spans="4:14" x14ac:dyDescent="0.25">
      <c r="D423" s="57"/>
      <c r="E423" s="57"/>
      <c r="F423" s="5" t="s">
        <v>342</v>
      </c>
      <c r="G423" s="8" t="s">
        <v>148</v>
      </c>
      <c r="H423" s="8" t="s">
        <v>162</v>
      </c>
      <c r="I423" s="8" t="s">
        <v>145</v>
      </c>
      <c r="J423" s="8" t="s">
        <v>38</v>
      </c>
      <c r="K423" s="8" t="s">
        <v>39</v>
      </c>
      <c r="L423" s="8"/>
      <c r="M423" s="8" t="s">
        <v>165</v>
      </c>
      <c r="N423" s="4">
        <f>29/15</f>
        <v>1.9333333333333333</v>
      </c>
    </row>
    <row r="424" spans="4:14" ht="33" x14ac:dyDescent="0.25">
      <c r="D424" s="57"/>
      <c r="E424" s="57"/>
      <c r="F424" s="6" t="s">
        <v>316</v>
      </c>
      <c r="G424" s="8">
        <v>0</v>
      </c>
      <c r="H424" s="8">
        <v>3</v>
      </c>
      <c r="I424" s="8">
        <v>6</v>
      </c>
      <c r="J424" s="8">
        <v>4</v>
      </c>
      <c r="K424" s="8">
        <v>2</v>
      </c>
      <c r="L424" s="8">
        <v>15</v>
      </c>
      <c r="M424" s="9"/>
      <c r="N424" s="4"/>
    </row>
    <row r="425" spans="4:14" x14ac:dyDescent="0.25">
      <c r="D425" s="57"/>
      <c r="E425" s="57"/>
      <c r="F425" s="5" t="s">
        <v>343</v>
      </c>
      <c r="G425" s="8" t="s">
        <v>73</v>
      </c>
      <c r="H425" s="8" t="s">
        <v>166</v>
      </c>
      <c r="I425" s="8" t="s">
        <v>167</v>
      </c>
      <c r="J425" s="8" t="s">
        <v>168</v>
      </c>
      <c r="K425" s="8" t="s">
        <v>169</v>
      </c>
      <c r="L425" s="9"/>
      <c r="M425" s="8">
        <v>50</v>
      </c>
      <c r="N425" s="4">
        <f t="shared" ref="N425:N445" si="6">M425/L424</f>
        <v>3.3333333333333335</v>
      </c>
    </row>
    <row r="426" spans="4:14" x14ac:dyDescent="0.25">
      <c r="D426" s="57"/>
      <c r="E426" s="57"/>
      <c r="F426" s="6" t="s">
        <v>317</v>
      </c>
      <c r="G426" s="8" t="s">
        <v>33</v>
      </c>
      <c r="H426" s="8" t="s">
        <v>33</v>
      </c>
      <c r="I426" s="8" t="s">
        <v>33</v>
      </c>
      <c r="J426" s="8" t="s">
        <v>42</v>
      </c>
      <c r="K426" s="8" t="s">
        <v>110</v>
      </c>
      <c r="L426" s="8">
        <v>15</v>
      </c>
      <c r="M426" s="8"/>
      <c r="N426" s="4"/>
    </row>
    <row r="427" spans="4:14" x14ac:dyDescent="0.25">
      <c r="D427" s="57"/>
      <c r="E427" s="57"/>
      <c r="F427" s="5" t="s">
        <v>344</v>
      </c>
      <c r="G427" s="8" t="s">
        <v>55</v>
      </c>
      <c r="H427" s="8" t="s">
        <v>56</v>
      </c>
      <c r="I427" s="8" t="s">
        <v>37</v>
      </c>
      <c r="J427" s="8" t="s">
        <v>44</v>
      </c>
      <c r="K427" s="8" t="s">
        <v>170</v>
      </c>
      <c r="L427" s="8"/>
      <c r="M427" s="8" t="s">
        <v>171</v>
      </c>
      <c r="N427" s="4">
        <f>74/15</f>
        <v>4.9333333333333336</v>
      </c>
    </row>
    <row r="428" spans="4:14" ht="33" x14ac:dyDescent="0.25">
      <c r="D428" s="57"/>
      <c r="E428" s="57"/>
      <c r="F428" s="6" t="s">
        <v>309</v>
      </c>
      <c r="G428" s="8" t="s">
        <v>33</v>
      </c>
      <c r="H428" s="8" t="s">
        <v>58</v>
      </c>
      <c r="I428" s="8" t="s">
        <v>33</v>
      </c>
      <c r="J428" s="8" t="s">
        <v>33</v>
      </c>
      <c r="K428" s="8" t="s">
        <v>119</v>
      </c>
      <c r="L428" s="8">
        <v>15</v>
      </c>
      <c r="M428" s="8"/>
      <c r="N428" s="4"/>
    </row>
    <row r="429" spans="4:14" x14ac:dyDescent="0.25">
      <c r="D429" s="57"/>
      <c r="E429" s="57"/>
      <c r="F429" s="5" t="s">
        <v>345</v>
      </c>
      <c r="G429" s="8" t="s">
        <v>55</v>
      </c>
      <c r="H429" s="8" t="s">
        <v>56</v>
      </c>
      <c r="I429" s="8" t="s">
        <v>37</v>
      </c>
      <c r="J429" s="8" t="s">
        <v>38</v>
      </c>
      <c r="K429" s="8" t="s">
        <v>172</v>
      </c>
      <c r="L429" s="8"/>
      <c r="M429" s="8" t="s">
        <v>173</v>
      </c>
      <c r="N429" s="4">
        <f>75/15</f>
        <v>5</v>
      </c>
    </row>
    <row r="430" spans="4:14" x14ac:dyDescent="0.25">
      <c r="D430" s="57"/>
      <c r="E430" s="57"/>
      <c r="F430" s="6" t="s">
        <v>310</v>
      </c>
      <c r="G430" s="8" t="s">
        <v>119</v>
      </c>
      <c r="H430" s="8" t="s">
        <v>58</v>
      </c>
      <c r="I430" s="8" t="s">
        <v>33</v>
      </c>
      <c r="J430" s="8" t="s">
        <v>33</v>
      </c>
      <c r="K430" s="8" t="s">
        <v>33</v>
      </c>
      <c r="L430" s="8" t="s">
        <v>119</v>
      </c>
      <c r="M430" s="8"/>
      <c r="N430" s="4"/>
    </row>
    <row r="431" spans="4:14" x14ac:dyDescent="0.25">
      <c r="D431" s="57"/>
      <c r="E431" s="57"/>
      <c r="F431" s="5" t="s">
        <v>346</v>
      </c>
      <c r="G431" s="8" t="s">
        <v>174</v>
      </c>
      <c r="H431" s="8" t="s">
        <v>56</v>
      </c>
      <c r="I431" s="8" t="s">
        <v>37</v>
      </c>
      <c r="J431" s="8" t="s">
        <v>38</v>
      </c>
      <c r="K431" s="8" t="s">
        <v>54</v>
      </c>
      <c r="L431" s="8"/>
      <c r="M431" s="8" t="s">
        <v>119</v>
      </c>
      <c r="N431" s="4">
        <f>15/15</f>
        <v>1</v>
      </c>
    </row>
    <row r="432" spans="4:14" x14ac:dyDescent="0.25">
      <c r="D432" s="57" t="s">
        <v>175</v>
      </c>
      <c r="E432" s="57" t="s">
        <v>23</v>
      </c>
      <c r="F432" s="6" t="s">
        <v>305</v>
      </c>
      <c r="G432" s="8" t="s">
        <v>128</v>
      </c>
      <c r="H432" s="8" t="s">
        <v>147</v>
      </c>
      <c r="I432" s="8">
        <v>0</v>
      </c>
      <c r="J432" s="8">
        <v>1</v>
      </c>
      <c r="K432" s="8" t="s">
        <v>84</v>
      </c>
      <c r="L432" s="8">
        <v>15</v>
      </c>
      <c r="M432" s="9"/>
      <c r="N432" s="4"/>
    </row>
    <row r="433" spans="4:14" x14ac:dyDescent="0.25">
      <c r="D433" s="57"/>
      <c r="E433" s="57"/>
      <c r="F433" s="5" t="s">
        <v>351</v>
      </c>
      <c r="G433" s="8" t="s">
        <v>129</v>
      </c>
      <c r="H433" s="8" t="s">
        <v>149</v>
      </c>
      <c r="I433" s="8" t="s">
        <v>37</v>
      </c>
      <c r="J433" s="8" t="s">
        <v>44</v>
      </c>
      <c r="K433" s="8" t="s">
        <v>116</v>
      </c>
      <c r="L433" s="9"/>
      <c r="M433" s="8">
        <v>36</v>
      </c>
      <c r="N433" s="4">
        <f t="shared" si="6"/>
        <v>2.4</v>
      </c>
    </row>
    <row r="434" spans="4:14" x14ac:dyDescent="0.25">
      <c r="D434" s="57"/>
      <c r="E434" s="57"/>
      <c r="F434" s="6" t="s">
        <v>303</v>
      </c>
      <c r="G434" s="8" t="s">
        <v>58</v>
      </c>
      <c r="H434" s="8" t="s">
        <v>33</v>
      </c>
      <c r="I434" s="8" t="s">
        <v>119</v>
      </c>
      <c r="J434" s="8" t="s">
        <v>33</v>
      </c>
      <c r="K434" s="8" t="s">
        <v>33</v>
      </c>
      <c r="L434" s="8">
        <v>15</v>
      </c>
      <c r="M434" s="9"/>
      <c r="N434" s="4"/>
    </row>
    <row r="435" spans="4:14" x14ac:dyDescent="0.25">
      <c r="D435" s="57"/>
      <c r="E435" s="57"/>
      <c r="F435" s="5" t="s">
        <v>352</v>
      </c>
      <c r="G435" s="8" t="s">
        <v>55</v>
      </c>
      <c r="H435" s="8" t="s">
        <v>56</v>
      </c>
      <c r="I435" s="8" t="s">
        <v>176</v>
      </c>
      <c r="J435" s="8" t="s">
        <v>38</v>
      </c>
      <c r="K435" s="8" t="s">
        <v>39</v>
      </c>
      <c r="L435" s="9"/>
      <c r="M435" s="8">
        <v>45</v>
      </c>
      <c r="N435" s="4">
        <f t="shared" si="6"/>
        <v>3</v>
      </c>
    </row>
    <row r="436" spans="4:14" x14ac:dyDescent="0.25">
      <c r="D436" s="57"/>
      <c r="E436" s="57"/>
      <c r="F436" s="6" t="s">
        <v>312</v>
      </c>
      <c r="G436" s="8" t="s">
        <v>137</v>
      </c>
      <c r="H436" s="8" t="s">
        <v>177</v>
      </c>
      <c r="I436" s="8" t="s">
        <v>33</v>
      </c>
      <c r="J436" s="8" t="s">
        <v>33</v>
      </c>
      <c r="K436" s="8" t="s">
        <v>33</v>
      </c>
      <c r="L436" s="8">
        <v>15</v>
      </c>
      <c r="M436" s="9"/>
      <c r="N436" s="4"/>
    </row>
    <row r="437" spans="4:14" x14ac:dyDescent="0.25">
      <c r="D437" s="57"/>
      <c r="E437" s="57"/>
      <c r="F437" s="5" t="s">
        <v>342</v>
      </c>
      <c r="G437" s="8" t="s">
        <v>67</v>
      </c>
      <c r="H437" s="8" t="s">
        <v>126</v>
      </c>
      <c r="I437" s="8" t="s">
        <v>37</v>
      </c>
      <c r="J437" s="8" t="s">
        <v>38</v>
      </c>
      <c r="K437" s="8" t="s">
        <v>39</v>
      </c>
      <c r="L437" s="9"/>
      <c r="M437" s="8">
        <v>19</v>
      </c>
      <c r="N437" s="4">
        <f t="shared" si="6"/>
        <v>1.2666666666666666</v>
      </c>
    </row>
    <row r="438" spans="4:14" ht="33" x14ac:dyDescent="0.25">
      <c r="D438" s="57"/>
      <c r="E438" s="57"/>
      <c r="F438" s="6" t="s">
        <v>316</v>
      </c>
      <c r="G438" s="8" t="s">
        <v>58</v>
      </c>
      <c r="H438" s="8" t="s">
        <v>32</v>
      </c>
      <c r="I438" s="8" t="s">
        <v>94</v>
      </c>
      <c r="J438" s="8" t="s">
        <v>33</v>
      </c>
      <c r="K438" s="8" t="s">
        <v>84</v>
      </c>
      <c r="L438" s="8">
        <v>15</v>
      </c>
      <c r="M438" s="9"/>
      <c r="N438" s="4"/>
    </row>
    <row r="439" spans="4:14" x14ac:dyDescent="0.25">
      <c r="D439" s="57"/>
      <c r="E439" s="57"/>
      <c r="F439" s="5" t="s">
        <v>343</v>
      </c>
      <c r="G439" s="8" t="s">
        <v>55</v>
      </c>
      <c r="H439" s="8" t="s">
        <v>36</v>
      </c>
      <c r="I439" s="8" t="s">
        <v>178</v>
      </c>
      <c r="J439" s="8" t="s">
        <v>38</v>
      </c>
      <c r="K439" s="8" t="s">
        <v>116</v>
      </c>
      <c r="L439" s="9"/>
      <c r="M439" s="8">
        <v>49</v>
      </c>
      <c r="N439" s="4">
        <f t="shared" si="6"/>
        <v>3.2666666666666666</v>
      </c>
    </row>
    <row r="440" spans="4:14" x14ac:dyDescent="0.25">
      <c r="D440" s="57"/>
      <c r="E440" s="57"/>
      <c r="F440" s="6" t="s">
        <v>317</v>
      </c>
      <c r="G440" s="8" t="s">
        <v>33</v>
      </c>
      <c r="H440" s="8" t="s">
        <v>31</v>
      </c>
      <c r="I440" s="8" t="s">
        <v>33</v>
      </c>
      <c r="J440" s="8" t="s">
        <v>147</v>
      </c>
      <c r="K440" s="8" t="s">
        <v>33</v>
      </c>
      <c r="L440" s="8">
        <v>15</v>
      </c>
      <c r="M440" s="9"/>
      <c r="N440" s="4"/>
    </row>
    <row r="441" spans="4:14" x14ac:dyDescent="0.25">
      <c r="D441" s="57"/>
      <c r="E441" s="57"/>
      <c r="F441" s="5" t="s">
        <v>344</v>
      </c>
      <c r="G441" s="8" t="s">
        <v>55</v>
      </c>
      <c r="H441" s="8" t="s">
        <v>179</v>
      </c>
      <c r="I441" s="8" t="s">
        <v>37</v>
      </c>
      <c r="J441" s="8" t="s">
        <v>180</v>
      </c>
      <c r="K441" s="8" t="s">
        <v>141</v>
      </c>
      <c r="L441" s="9"/>
      <c r="M441" s="8">
        <v>42</v>
      </c>
      <c r="N441" s="4">
        <f t="shared" si="6"/>
        <v>2.8</v>
      </c>
    </row>
    <row r="442" spans="4:14" ht="33" x14ac:dyDescent="0.25">
      <c r="D442" s="57"/>
      <c r="E442" s="57"/>
      <c r="F442" s="6" t="s">
        <v>309</v>
      </c>
      <c r="G442" s="8" t="s">
        <v>33</v>
      </c>
      <c r="H442" s="8" t="s">
        <v>33</v>
      </c>
      <c r="I442" s="8" t="s">
        <v>33</v>
      </c>
      <c r="J442" s="8" t="s">
        <v>40</v>
      </c>
      <c r="K442" s="8" t="s">
        <v>32</v>
      </c>
      <c r="L442" s="8">
        <v>15</v>
      </c>
      <c r="M442" s="9"/>
      <c r="N442" s="4"/>
    </row>
    <row r="443" spans="4:14" x14ac:dyDescent="0.25">
      <c r="D443" s="57"/>
      <c r="E443" s="57"/>
      <c r="F443" s="5" t="s">
        <v>345</v>
      </c>
      <c r="G443" s="8" t="s">
        <v>55</v>
      </c>
      <c r="H443" s="8" t="s">
        <v>56</v>
      </c>
      <c r="I443" s="8" t="s">
        <v>37</v>
      </c>
      <c r="J443" s="8" t="s">
        <v>181</v>
      </c>
      <c r="K443" s="8" t="s">
        <v>169</v>
      </c>
      <c r="L443" s="9"/>
      <c r="M443" s="8">
        <v>62</v>
      </c>
      <c r="N443" s="4">
        <f t="shared" si="6"/>
        <v>4.1333333333333337</v>
      </c>
    </row>
    <row r="444" spans="4:14" x14ac:dyDescent="0.25">
      <c r="D444" s="57"/>
      <c r="E444" s="57"/>
      <c r="F444" s="6" t="s">
        <v>310</v>
      </c>
      <c r="G444" s="8" t="s">
        <v>119</v>
      </c>
      <c r="H444" s="8" t="s">
        <v>33</v>
      </c>
      <c r="I444" s="8" t="s">
        <v>33</v>
      </c>
      <c r="J444" s="8" t="s">
        <v>33</v>
      </c>
      <c r="K444" s="8" t="s">
        <v>33</v>
      </c>
      <c r="L444" s="8">
        <v>15</v>
      </c>
      <c r="M444" s="9"/>
      <c r="N444" s="4"/>
    </row>
    <row r="445" spans="4:14" x14ac:dyDescent="0.25">
      <c r="D445" s="57"/>
      <c r="E445" s="57"/>
      <c r="F445" s="5" t="s">
        <v>346</v>
      </c>
      <c r="G445" s="8" t="s">
        <v>174</v>
      </c>
      <c r="H445" s="8" t="s">
        <v>56</v>
      </c>
      <c r="I445" s="8" t="s">
        <v>37</v>
      </c>
      <c r="J445" s="8" t="s">
        <v>38</v>
      </c>
      <c r="K445" s="8" t="s">
        <v>39</v>
      </c>
      <c r="L445" s="9"/>
      <c r="M445" s="8">
        <v>15</v>
      </c>
      <c r="N445" s="4">
        <f t="shared" si="6"/>
        <v>1</v>
      </c>
    </row>
    <row r="446" spans="4:14" x14ac:dyDescent="0.25">
      <c r="D446" s="57" t="s">
        <v>175</v>
      </c>
      <c r="E446" s="57" t="s">
        <v>22</v>
      </c>
      <c r="F446" s="6" t="s">
        <v>305</v>
      </c>
      <c r="G446" s="8" t="s">
        <v>40</v>
      </c>
      <c r="H446" s="8" t="s">
        <v>100</v>
      </c>
      <c r="I446" s="8" t="s">
        <v>76</v>
      </c>
      <c r="J446" s="8" t="s">
        <v>59</v>
      </c>
      <c r="K446" s="8" t="s">
        <v>42</v>
      </c>
      <c r="L446" s="8" t="s">
        <v>119</v>
      </c>
      <c r="M446" s="8"/>
      <c r="N446" s="4"/>
    </row>
    <row r="447" spans="4:14" x14ac:dyDescent="0.25">
      <c r="D447" s="57"/>
      <c r="E447" s="57"/>
      <c r="F447" s="5" t="s">
        <v>351</v>
      </c>
      <c r="G447" s="8" t="s">
        <v>182</v>
      </c>
      <c r="H447" s="8" t="s">
        <v>183</v>
      </c>
      <c r="I447" s="8" t="s">
        <v>184</v>
      </c>
      <c r="J447" s="8" t="s">
        <v>185</v>
      </c>
      <c r="K447" s="8" t="s">
        <v>186</v>
      </c>
      <c r="L447" s="8"/>
      <c r="M447" s="8">
        <v>17</v>
      </c>
      <c r="N447" s="4">
        <f>17/15</f>
        <v>1.1333333333333333</v>
      </c>
    </row>
    <row r="448" spans="4:14" x14ac:dyDescent="0.25">
      <c r="D448" s="57"/>
      <c r="E448" s="57"/>
      <c r="F448" s="6" t="s">
        <v>303</v>
      </c>
      <c r="G448" s="8" t="s">
        <v>58</v>
      </c>
      <c r="H448" s="8" t="s">
        <v>33</v>
      </c>
      <c r="I448" s="8">
        <v>0</v>
      </c>
      <c r="J448" s="8">
        <v>13</v>
      </c>
      <c r="K448" s="8" t="s">
        <v>33</v>
      </c>
      <c r="L448" s="8" t="s">
        <v>40</v>
      </c>
      <c r="M448" s="8"/>
      <c r="N448" s="4"/>
    </row>
    <row r="449" spans="4:14" x14ac:dyDescent="0.25">
      <c r="D449" s="57"/>
      <c r="E449" s="57"/>
      <c r="F449" s="5" t="s">
        <v>352</v>
      </c>
      <c r="G449" s="8" t="s">
        <v>85</v>
      </c>
      <c r="H449" s="8" t="s">
        <v>187</v>
      </c>
      <c r="I449" s="8" t="s">
        <v>184</v>
      </c>
      <c r="J449" s="8" t="s">
        <v>188</v>
      </c>
      <c r="K449" s="8" t="s">
        <v>89</v>
      </c>
      <c r="L449" s="8"/>
      <c r="M449" s="8">
        <v>52</v>
      </c>
      <c r="N449" s="4">
        <f>52/13</f>
        <v>4</v>
      </c>
    </row>
    <row r="450" spans="4:14" x14ac:dyDescent="0.25">
      <c r="D450" s="57"/>
      <c r="E450" s="57"/>
      <c r="F450" s="6" t="s">
        <v>312</v>
      </c>
      <c r="G450" s="8" t="s">
        <v>33</v>
      </c>
      <c r="H450" s="8" t="s">
        <v>58</v>
      </c>
      <c r="I450" s="8">
        <v>15</v>
      </c>
      <c r="J450" s="8" t="s">
        <v>33</v>
      </c>
      <c r="K450" s="8" t="s">
        <v>33</v>
      </c>
      <c r="L450" s="8" t="s">
        <v>119</v>
      </c>
      <c r="M450" s="8"/>
      <c r="N450" s="4"/>
    </row>
    <row r="451" spans="4:14" x14ac:dyDescent="0.25">
      <c r="D451" s="57"/>
      <c r="E451" s="57"/>
      <c r="F451" s="5" t="s">
        <v>342</v>
      </c>
      <c r="G451" s="8" t="s">
        <v>189</v>
      </c>
      <c r="H451" s="8">
        <v>0</v>
      </c>
      <c r="I451" s="8" t="s">
        <v>190</v>
      </c>
      <c r="J451" s="8" t="s">
        <v>58</v>
      </c>
      <c r="K451" s="8" t="s">
        <v>33</v>
      </c>
      <c r="L451" s="8"/>
      <c r="M451" s="8">
        <v>45</v>
      </c>
      <c r="N451" s="4">
        <f>45/15</f>
        <v>3</v>
      </c>
    </row>
    <row r="452" spans="4:14" ht="33" x14ac:dyDescent="0.25">
      <c r="D452" s="57"/>
      <c r="E452" s="57"/>
      <c r="F452" s="6" t="s">
        <v>316</v>
      </c>
      <c r="G452" s="8" t="s">
        <v>33</v>
      </c>
      <c r="H452" s="8" t="s">
        <v>58</v>
      </c>
      <c r="I452" s="8">
        <v>0</v>
      </c>
      <c r="J452" s="8">
        <v>8</v>
      </c>
      <c r="K452" s="8">
        <v>7</v>
      </c>
      <c r="L452" s="8" t="s">
        <v>119</v>
      </c>
      <c r="M452" s="8"/>
      <c r="N452" s="4"/>
    </row>
    <row r="453" spans="4:14" x14ac:dyDescent="0.25">
      <c r="D453" s="57"/>
      <c r="E453" s="57"/>
      <c r="F453" s="5" t="s">
        <v>343</v>
      </c>
      <c r="G453" s="8" t="s">
        <v>191</v>
      </c>
      <c r="H453" s="8" t="s">
        <v>192</v>
      </c>
      <c r="I453" s="8" t="s">
        <v>193</v>
      </c>
      <c r="J453" s="8" t="s">
        <v>194</v>
      </c>
      <c r="K453" s="8" t="s">
        <v>195</v>
      </c>
      <c r="L453" s="8"/>
      <c r="M453" s="8">
        <v>67</v>
      </c>
      <c r="N453" s="4">
        <f>67/15</f>
        <v>4.4666666666666668</v>
      </c>
    </row>
    <row r="454" spans="4:14" x14ac:dyDescent="0.25">
      <c r="D454" s="57"/>
      <c r="E454" s="57"/>
      <c r="F454" s="6" t="s">
        <v>317</v>
      </c>
      <c r="G454" s="8" t="s">
        <v>107</v>
      </c>
      <c r="H454" s="8" t="s">
        <v>100</v>
      </c>
      <c r="I454" s="8">
        <v>1</v>
      </c>
      <c r="J454" s="8" t="s">
        <v>33</v>
      </c>
      <c r="K454" s="8" t="s">
        <v>33</v>
      </c>
      <c r="L454" s="8" t="s">
        <v>119</v>
      </c>
      <c r="M454" s="8"/>
      <c r="N454" s="4"/>
    </row>
    <row r="455" spans="4:14" x14ac:dyDescent="0.25">
      <c r="D455" s="57"/>
      <c r="E455" s="57"/>
      <c r="F455" s="5" t="s">
        <v>344</v>
      </c>
      <c r="G455" s="8" t="s">
        <v>196</v>
      </c>
      <c r="H455" s="8" t="s">
        <v>197</v>
      </c>
      <c r="I455" s="8" t="s">
        <v>33</v>
      </c>
      <c r="J455" s="8" t="s">
        <v>58</v>
      </c>
      <c r="K455" s="8" t="s">
        <v>33</v>
      </c>
      <c r="L455" s="8"/>
      <c r="M455" s="8">
        <v>19</v>
      </c>
      <c r="N455" s="4">
        <f>19/15</f>
        <v>1.2666666666666666</v>
      </c>
    </row>
    <row r="456" spans="4:14" ht="33" x14ac:dyDescent="0.25">
      <c r="D456" s="57"/>
      <c r="E456" s="57"/>
      <c r="F456" s="6" t="s">
        <v>309</v>
      </c>
      <c r="G456" s="8">
        <v>8</v>
      </c>
      <c r="H456" s="8" t="s">
        <v>93</v>
      </c>
      <c r="I456" s="8" t="s">
        <v>58</v>
      </c>
      <c r="J456" s="8" t="s">
        <v>58</v>
      </c>
      <c r="K456" s="8">
        <v>0</v>
      </c>
      <c r="L456" s="8">
        <v>14</v>
      </c>
      <c r="M456" s="8"/>
      <c r="N456" s="4"/>
    </row>
    <row r="457" spans="4:14" x14ac:dyDescent="0.25">
      <c r="D457" s="57"/>
      <c r="E457" s="57"/>
      <c r="F457" s="5" t="s">
        <v>345</v>
      </c>
      <c r="G457" s="8" t="s">
        <v>198</v>
      </c>
      <c r="H457" s="8" t="s">
        <v>199</v>
      </c>
      <c r="I457" s="8" t="s">
        <v>58</v>
      </c>
      <c r="J457" s="8">
        <v>0</v>
      </c>
      <c r="K457" s="8" t="s">
        <v>33</v>
      </c>
      <c r="L457" s="8"/>
      <c r="M457" s="8" t="s">
        <v>200</v>
      </c>
      <c r="N457" s="4">
        <f>20/14</f>
        <v>1.4285714285714286</v>
      </c>
    </row>
    <row r="458" spans="4:14" x14ac:dyDescent="0.25">
      <c r="D458" s="57"/>
      <c r="E458" s="57"/>
      <c r="F458" s="6" t="s">
        <v>310</v>
      </c>
      <c r="G458" s="8">
        <v>12</v>
      </c>
      <c r="H458" s="8">
        <v>2</v>
      </c>
      <c r="I458" s="8">
        <v>0</v>
      </c>
      <c r="J458" s="8" t="s">
        <v>33</v>
      </c>
      <c r="K458" s="8" t="s">
        <v>33</v>
      </c>
      <c r="L458" s="8" t="s">
        <v>110</v>
      </c>
      <c r="M458" s="8"/>
      <c r="N458" s="4"/>
    </row>
    <row r="459" spans="4:14" x14ac:dyDescent="0.25">
      <c r="D459" s="57"/>
      <c r="E459" s="57"/>
      <c r="F459" s="5" t="s">
        <v>346</v>
      </c>
      <c r="G459" s="8" t="s">
        <v>201</v>
      </c>
      <c r="H459" s="8" t="s">
        <v>197</v>
      </c>
      <c r="I459" s="8" t="s">
        <v>33</v>
      </c>
      <c r="J459" s="8" t="s">
        <v>58</v>
      </c>
      <c r="K459" s="8" t="s">
        <v>33</v>
      </c>
      <c r="L459" s="8"/>
      <c r="M459" s="8" t="s">
        <v>77</v>
      </c>
      <c r="N459" s="4">
        <f>16/14</f>
        <v>1.1428571428571428</v>
      </c>
    </row>
    <row r="460" spans="4:14" x14ac:dyDescent="0.25">
      <c r="D460" s="57" t="s">
        <v>216</v>
      </c>
      <c r="E460" s="57" t="s">
        <v>21</v>
      </c>
      <c r="F460" s="6" t="s">
        <v>318</v>
      </c>
      <c r="G460" s="8">
        <v>3</v>
      </c>
      <c r="H460" s="8">
        <v>8</v>
      </c>
      <c r="I460" s="8">
        <v>0</v>
      </c>
      <c r="J460" s="8">
        <v>0</v>
      </c>
      <c r="K460" s="8">
        <v>0</v>
      </c>
      <c r="L460" s="8">
        <v>11</v>
      </c>
      <c r="M460" s="8"/>
      <c r="N460" s="4"/>
    </row>
    <row r="461" spans="4:14" x14ac:dyDescent="0.25">
      <c r="D461" s="57"/>
      <c r="E461" s="57"/>
      <c r="F461" s="5" t="s">
        <v>351</v>
      </c>
      <c r="G461" s="8" t="s">
        <v>202</v>
      </c>
      <c r="H461" s="8" t="s">
        <v>203</v>
      </c>
      <c r="I461" s="8" t="s">
        <v>204</v>
      </c>
      <c r="J461" s="8" t="s">
        <v>205</v>
      </c>
      <c r="K461" s="8" t="s">
        <v>206</v>
      </c>
      <c r="L461" s="8"/>
      <c r="M461" s="8">
        <v>19</v>
      </c>
      <c r="N461" s="4">
        <f t="shared" ref="N461:N519" si="7">M461/L460</f>
        <v>1.7272727272727273</v>
      </c>
    </row>
    <row r="462" spans="4:14" x14ac:dyDescent="0.25">
      <c r="D462" s="57"/>
      <c r="E462" s="57"/>
      <c r="F462" s="6" t="s">
        <v>303</v>
      </c>
      <c r="G462" s="8">
        <v>7</v>
      </c>
      <c r="H462" s="8">
        <v>3</v>
      </c>
      <c r="I462" s="8">
        <v>1</v>
      </c>
      <c r="J462" s="8">
        <v>0</v>
      </c>
      <c r="K462" s="8">
        <v>0</v>
      </c>
      <c r="L462" s="8"/>
      <c r="M462" s="8"/>
      <c r="N462" s="4"/>
    </row>
    <row r="463" spans="4:14" x14ac:dyDescent="0.25">
      <c r="D463" s="57"/>
      <c r="E463" s="57"/>
      <c r="F463" s="5" t="s">
        <v>352</v>
      </c>
      <c r="G463" s="8" t="s">
        <v>207</v>
      </c>
      <c r="H463" s="8" t="s">
        <v>208</v>
      </c>
      <c r="I463" s="8" t="s">
        <v>209</v>
      </c>
      <c r="J463" s="8" t="s">
        <v>205</v>
      </c>
      <c r="K463" s="8" t="s">
        <v>210</v>
      </c>
      <c r="L463" s="8">
        <v>11</v>
      </c>
      <c r="M463" s="8">
        <v>16</v>
      </c>
      <c r="N463" s="4">
        <f>16/11</f>
        <v>1.4545454545454546</v>
      </c>
    </row>
    <row r="464" spans="4:14" x14ac:dyDescent="0.25">
      <c r="D464" s="57"/>
      <c r="E464" s="57"/>
      <c r="F464" s="6" t="s">
        <v>319</v>
      </c>
      <c r="G464" s="8">
        <v>11</v>
      </c>
      <c r="H464" s="8">
        <v>0</v>
      </c>
      <c r="I464" s="8">
        <v>0</v>
      </c>
      <c r="J464" s="8">
        <v>0</v>
      </c>
      <c r="K464" s="8">
        <v>0</v>
      </c>
      <c r="L464" s="8"/>
      <c r="M464" s="8"/>
      <c r="N464" s="4">
        <f t="shared" si="7"/>
        <v>0</v>
      </c>
    </row>
    <row r="465" spans="4:14" x14ac:dyDescent="0.25">
      <c r="D465" s="57"/>
      <c r="E465" s="57"/>
      <c r="F465" s="5" t="s">
        <v>342</v>
      </c>
      <c r="G465" s="8" t="s">
        <v>211</v>
      </c>
      <c r="H465" s="8" t="s">
        <v>212</v>
      </c>
      <c r="I465" s="8" t="s">
        <v>204</v>
      </c>
      <c r="J465" s="8" t="s">
        <v>205</v>
      </c>
      <c r="K465" s="8" t="s">
        <v>210</v>
      </c>
      <c r="L465" s="8">
        <v>11</v>
      </c>
      <c r="M465" s="8">
        <v>11</v>
      </c>
      <c r="N465" s="4"/>
    </row>
    <row r="466" spans="4:14" x14ac:dyDescent="0.25">
      <c r="D466" s="57"/>
      <c r="E466" s="57"/>
      <c r="F466" s="6" t="s">
        <v>307</v>
      </c>
      <c r="G466" s="8">
        <v>11</v>
      </c>
      <c r="H466" s="8">
        <v>0</v>
      </c>
      <c r="I466" s="8">
        <v>0</v>
      </c>
      <c r="J466" s="8">
        <v>0</v>
      </c>
      <c r="K466" s="8">
        <v>0</v>
      </c>
      <c r="L466" s="8"/>
      <c r="M466" s="8"/>
      <c r="N466" s="4">
        <f t="shared" si="7"/>
        <v>0</v>
      </c>
    </row>
    <row r="467" spans="4:14" x14ac:dyDescent="0.25">
      <c r="D467" s="57"/>
      <c r="E467" s="57"/>
      <c r="F467" s="5" t="s">
        <v>343</v>
      </c>
      <c r="G467" s="8" t="s">
        <v>211</v>
      </c>
      <c r="H467" s="8" t="s">
        <v>212</v>
      </c>
      <c r="I467" s="8" t="s">
        <v>204</v>
      </c>
      <c r="J467" s="8" t="s">
        <v>205</v>
      </c>
      <c r="K467" s="8" t="s">
        <v>210</v>
      </c>
      <c r="L467" s="8">
        <v>11</v>
      </c>
      <c r="M467" s="8">
        <v>11</v>
      </c>
      <c r="N467" s="4"/>
    </row>
    <row r="468" spans="4:14" x14ac:dyDescent="0.25">
      <c r="D468" s="57"/>
      <c r="E468" s="57"/>
      <c r="F468" s="6" t="s">
        <v>308</v>
      </c>
      <c r="G468" s="8">
        <v>11</v>
      </c>
      <c r="H468" s="8">
        <v>0</v>
      </c>
      <c r="I468" s="8">
        <v>0</v>
      </c>
      <c r="J468" s="8">
        <v>0</v>
      </c>
      <c r="K468" s="8">
        <v>0</v>
      </c>
      <c r="L468" s="8"/>
      <c r="M468" s="8"/>
      <c r="N468" s="4">
        <f t="shared" si="7"/>
        <v>0</v>
      </c>
    </row>
    <row r="469" spans="4:14" x14ac:dyDescent="0.25">
      <c r="D469" s="57"/>
      <c r="E469" s="57"/>
      <c r="F469" s="5" t="s">
        <v>344</v>
      </c>
      <c r="G469" s="8" t="s">
        <v>211</v>
      </c>
      <c r="H469" s="8" t="s">
        <v>212</v>
      </c>
      <c r="I469" s="8" t="s">
        <v>204</v>
      </c>
      <c r="J469" s="8" t="s">
        <v>205</v>
      </c>
      <c r="K469" s="8" t="s">
        <v>210</v>
      </c>
      <c r="L469" s="8">
        <v>11</v>
      </c>
      <c r="M469" s="8">
        <v>11</v>
      </c>
      <c r="N469" s="4"/>
    </row>
    <row r="470" spans="4:14" ht="33" x14ac:dyDescent="0.25">
      <c r="D470" s="57"/>
      <c r="E470" s="57"/>
      <c r="F470" s="6" t="s">
        <v>309</v>
      </c>
      <c r="G470" s="8">
        <v>0</v>
      </c>
      <c r="H470" s="8">
        <v>0</v>
      </c>
      <c r="I470" s="8">
        <v>0</v>
      </c>
      <c r="J470" s="8">
        <v>10</v>
      </c>
      <c r="K470" s="8">
        <v>1</v>
      </c>
      <c r="L470" s="8"/>
      <c r="M470" s="8"/>
      <c r="N470" s="4">
        <f t="shared" si="7"/>
        <v>0</v>
      </c>
    </row>
    <row r="471" spans="4:14" x14ac:dyDescent="0.25">
      <c r="D471" s="57"/>
      <c r="E471" s="57"/>
      <c r="F471" s="5" t="s">
        <v>345</v>
      </c>
      <c r="G471" s="8" t="s">
        <v>213</v>
      </c>
      <c r="H471" s="8" t="s">
        <v>212</v>
      </c>
      <c r="I471" s="8" t="s">
        <v>204</v>
      </c>
      <c r="J471" s="8" t="s">
        <v>214</v>
      </c>
      <c r="K471" s="8" t="s">
        <v>215</v>
      </c>
      <c r="L471" s="8">
        <v>11</v>
      </c>
      <c r="M471" s="8">
        <v>45</v>
      </c>
      <c r="N471" s="4"/>
    </row>
    <row r="472" spans="4:14" x14ac:dyDescent="0.25">
      <c r="D472" s="57"/>
      <c r="E472" s="57"/>
      <c r="F472" s="6" t="s">
        <v>310</v>
      </c>
      <c r="G472" s="8">
        <v>11</v>
      </c>
      <c r="H472" s="8">
        <v>0</v>
      </c>
      <c r="I472" s="8">
        <v>0</v>
      </c>
      <c r="J472" s="8">
        <v>0</v>
      </c>
      <c r="K472" s="8">
        <v>0</v>
      </c>
      <c r="L472" s="8"/>
      <c r="M472" s="8"/>
      <c r="N472" s="4">
        <f t="shared" si="7"/>
        <v>0</v>
      </c>
    </row>
    <row r="473" spans="4:14" x14ac:dyDescent="0.25">
      <c r="D473" s="57"/>
      <c r="E473" s="57"/>
      <c r="F473" s="5" t="s">
        <v>346</v>
      </c>
      <c r="G473" s="8" t="s">
        <v>211</v>
      </c>
      <c r="H473" s="8" t="s">
        <v>212</v>
      </c>
      <c r="I473" s="8" t="s">
        <v>204</v>
      </c>
      <c r="J473" s="8" t="s">
        <v>205</v>
      </c>
      <c r="K473" s="8" t="s">
        <v>210</v>
      </c>
      <c r="L473" s="8">
        <v>11</v>
      </c>
      <c r="M473" s="8">
        <v>11</v>
      </c>
      <c r="N473" s="4"/>
    </row>
    <row r="474" spans="4:14" ht="33" x14ac:dyDescent="0.25">
      <c r="D474" s="57"/>
      <c r="E474" s="57"/>
      <c r="F474" s="6" t="s">
        <v>311</v>
      </c>
      <c r="G474" s="8"/>
      <c r="H474" s="8"/>
      <c r="I474" s="8"/>
      <c r="J474" s="8"/>
      <c r="K474" s="8"/>
      <c r="L474" s="8"/>
      <c r="M474" s="8"/>
      <c r="N474" s="4">
        <f t="shared" si="7"/>
        <v>0</v>
      </c>
    </row>
    <row r="475" spans="4:14" x14ac:dyDescent="0.25">
      <c r="D475" s="57"/>
      <c r="E475" s="57"/>
      <c r="F475" s="5" t="s">
        <v>347</v>
      </c>
      <c r="G475" s="8"/>
      <c r="H475" s="8"/>
      <c r="I475" s="8"/>
      <c r="J475" s="8"/>
      <c r="K475" s="8"/>
      <c r="L475" s="8"/>
      <c r="M475" s="8"/>
      <c r="N475" s="4"/>
    </row>
    <row r="476" spans="4:14" x14ac:dyDescent="0.25">
      <c r="D476" s="57" t="s">
        <v>216</v>
      </c>
      <c r="E476" s="57" t="s">
        <v>23</v>
      </c>
      <c r="F476" s="6" t="s">
        <v>318</v>
      </c>
      <c r="G476" s="8">
        <v>1</v>
      </c>
      <c r="H476" s="8">
        <v>0</v>
      </c>
      <c r="I476" s="8">
        <v>4</v>
      </c>
      <c r="J476" s="8">
        <v>1</v>
      </c>
      <c r="K476" s="8">
        <v>0</v>
      </c>
      <c r="L476" s="8">
        <v>6</v>
      </c>
      <c r="M476" s="8" t="s">
        <v>217</v>
      </c>
      <c r="N476" s="4"/>
    </row>
    <row r="477" spans="4:14" x14ac:dyDescent="0.25">
      <c r="D477" s="57"/>
      <c r="E477" s="57"/>
      <c r="F477" s="5" t="s">
        <v>351</v>
      </c>
      <c r="G477" s="8" t="s">
        <v>218</v>
      </c>
      <c r="H477" s="8" t="s">
        <v>219</v>
      </c>
      <c r="I477" s="8" t="s">
        <v>220</v>
      </c>
      <c r="J477" s="8" t="s">
        <v>221</v>
      </c>
      <c r="K477" s="8" t="s">
        <v>222</v>
      </c>
      <c r="L477" s="8"/>
      <c r="M477" s="8">
        <v>17</v>
      </c>
      <c r="N477" s="4">
        <f t="shared" si="7"/>
        <v>2.8333333333333335</v>
      </c>
    </row>
    <row r="478" spans="4:14" x14ac:dyDescent="0.25">
      <c r="D478" s="57"/>
      <c r="E478" s="57"/>
      <c r="F478" s="6" t="s">
        <v>303</v>
      </c>
      <c r="G478" s="8">
        <v>5</v>
      </c>
      <c r="H478" s="8">
        <v>1</v>
      </c>
      <c r="I478" s="8">
        <v>0</v>
      </c>
      <c r="J478" s="8">
        <v>0</v>
      </c>
      <c r="K478" s="8">
        <v>0</v>
      </c>
      <c r="L478" s="8">
        <v>6</v>
      </c>
      <c r="M478" s="8"/>
      <c r="N478" s="4"/>
    </row>
    <row r="479" spans="4:14" x14ac:dyDescent="0.25">
      <c r="D479" s="57"/>
      <c r="E479" s="57"/>
      <c r="F479" s="5" t="s">
        <v>352</v>
      </c>
      <c r="G479" s="8" t="s">
        <v>223</v>
      </c>
      <c r="H479" s="8" t="s">
        <v>224</v>
      </c>
      <c r="I479" s="8" t="s">
        <v>225</v>
      </c>
      <c r="J479" s="8" t="s">
        <v>226</v>
      </c>
      <c r="K479" s="8" t="s">
        <v>222</v>
      </c>
      <c r="L479" s="8"/>
      <c r="M479" s="8">
        <v>7</v>
      </c>
      <c r="N479" s="4">
        <f t="shared" si="7"/>
        <v>1.1666666666666667</v>
      </c>
    </row>
    <row r="480" spans="4:14" x14ac:dyDescent="0.25">
      <c r="D480" s="57"/>
      <c r="E480" s="57"/>
      <c r="F480" s="6" t="s">
        <v>319</v>
      </c>
      <c r="G480" s="8">
        <v>0</v>
      </c>
      <c r="H480" s="8">
        <v>0</v>
      </c>
      <c r="I480" s="8">
        <v>6</v>
      </c>
      <c r="J480" s="8">
        <v>0</v>
      </c>
      <c r="K480" s="8">
        <v>0</v>
      </c>
      <c r="L480" s="8">
        <v>6</v>
      </c>
      <c r="M480" s="8"/>
      <c r="N480" s="4"/>
    </row>
    <row r="481" spans="4:14" x14ac:dyDescent="0.25">
      <c r="D481" s="57"/>
      <c r="E481" s="57"/>
      <c r="F481" s="5" t="s">
        <v>342</v>
      </c>
      <c r="G481" s="8" t="s">
        <v>227</v>
      </c>
      <c r="H481" s="8" t="s">
        <v>212</v>
      </c>
      <c r="I481" s="8" t="s">
        <v>228</v>
      </c>
      <c r="J481" s="8" t="s">
        <v>205</v>
      </c>
      <c r="K481" s="8" t="s">
        <v>210</v>
      </c>
      <c r="L481" s="8"/>
      <c r="M481" s="8">
        <v>18</v>
      </c>
      <c r="N481" s="4">
        <f t="shared" si="7"/>
        <v>3</v>
      </c>
    </row>
    <row r="482" spans="4:14" x14ac:dyDescent="0.25">
      <c r="D482" s="57"/>
      <c r="E482" s="57"/>
      <c r="F482" s="6" t="s">
        <v>307</v>
      </c>
      <c r="G482" s="8">
        <v>6</v>
      </c>
      <c r="H482" s="8">
        <v>0</v>
      </c>
      <c r="I482" s="8">
        <v>0</v>
      </c>
      <c r="J482" s="8">
        <v>0</v>
      </c>
      <c r="K482" s="8">
        <v>0</v>
      </c>
      <c r="L482" s="8">
        <v>6</v>
      </c>
      <c r="M482" s="8"/>
      <c r="N482" s="4"/>
    </row>
    <row r="483" spans="4:14" x14ac:dyDescent="0.25">
      <c r="D483" s="57"/>
      <c r="E483" s="57"/>
      <c r="F483" s="5" t="s">
        <v>343</v>
      </c>
      <c r="G483" s="8" t="s">
        <v>229</v>
      </c>
      <c r="H483" s="8" t="s">
        <v>212</v>
      </c>
      <c r="I483" s="8" t="s">
        <v>204</v>
      </c>
      <c r="J483" s="8" t="s">
        <v>205</v>
      </c>
      <c r="K483" s="8" t="s">
        <v>210</v>
      </c>
      <c r="L483" s="8"/>
      <c r="M483" s="8">
        <v>6</v>
      </c>
      <c r="N483" s="4">
        <f t="shared" si="7"/>
        <v>1</v>
      </c>
    </row>
    <row r="484" spans="4:14" x14ac:dyDescent="0.25">
      <c r="D484" s="57"/>
      <c r="E484" s="57"/>
      <c r="F484" s="6" t="s">
        <v>308</v>
      </c>
      <c r="G484" s="8">
        <v>0</v>
      </c>
      <c r="H484" s="8">
        <v>6</v>
      </c>
      <c r="I484" s="8">
        <v>0</v>
      </c>
      <c r="J484" s="8">
        <v>0</v>
      </c>
      <c r="K484" s="8">
        <v>0</v>
      </c>
      <c r="L484" s="8">
        <v>6</v>
      </c>
      <c r="M484" s="8"/>
      <c r="N484" s="4"/>
    </row>
    <row r="485" spans="4:14" x14ac:dyDescent="0.25">
      <c r="D485" s="57"/>
      <c r="E485" s="57"/>
      <c r="F485" s="5" t="s">
        <v>344</v>
      </c>
      <c r="G485" s="8" t="s">
        <v>227</v>
      </c>
      <c r="H485" s="8" t="s">
        <v>230</v>
      </c>
      <c r="I485" s="5" t="s">
        <v>204</v>
      </c>
      <c r="J485" s="8" t="s">
        <v>205</v>
      </c>
      <c r="K485" s="8" t="s">
        <v>210</v>
      </c>
      <c r="L485" s="8"/>
      <c r="M485" s="8">
        <v>12</v>
      </c>
      <c r="N485" s="4">
        <f t="shared" si="7"/>
        <v>2</v>
      </c>
    </row>
    <row r="486" spans="4:14" ht="33" x14ac:dyDescent="0.25">
      <c r="D486" s="57"/>
      <c r="E486" s="57"/>
      <c r="F486" s="6" t="s">
        <v>309</v>
      </c>
      <c r="G486" s="8">
        <v>0</v>
      </c>
      <c r="H486" s="8">
        <v>0</v>
      </c>
      <c r="I486" s="8">
        <v>0</v>
      </c>
      <c r="J486" s="8">
        <v>6</v>
      </c>
      <c r="K486" s="8">
        <v>0</v>
      </c>
      <c r="L486" s="8">
        <v>6</v>
      </c>
      <c r="M486" s="8"/>
      <c r="N486" s="4"/>
    </row>
    <row r="487" spans="4:14" x14ac:dyDescent="0.25">
      <c r="D487" s="57"/>
      <c r="E487" s="57"/>
      <c r="F487" s="5" t="s">
        <v>345</v>
      </c>
      <c r="G487" s="8" t="s">
        <v>227</v>
      </c>
      <c r="H487" s="8" t="s">
        <v>212</v>
      </c>
      <c r="I487" s="8" t="s">
        <v>204</v>
      </c>
      <c r="J487" s="8" t="s">
        <v>231</v>
      </c>
      <c r="K487" s="8" t="s">
        <v>210</v>
      </c>
      <c r="L487" s="8"/>
      <c r="M487" s="8"/>
      <c r="N487" s="4">
        <f t="shared" si="7"/>
        <v>0</v>
      </c>
    </row>
    <row r="488" spans="4:14" x14ac:dyDescent="0.25">
      <c r="D488" s="57"/>
      <c r="E488" s="57"/>
      <c r="F488" s="6" t="s">
        <v>310</v>
      </c>
      <c r="G488" s="8">
        <v>6</v>
      </c>
      <c r="H488" s="8">
        <v>0</v>
      </c>
      <c r="I488" s="8">
        <v>0</v>
      </c>
      <c r="J488" s="8">
        <v>0</v>
      </c>
      <c r="K488" s="8">
        <v>0</v>
      </c>
      <c r="L488" s="8">
        <v>6</v>
      </c>
      <c r="M488" s="8"/>
      <c r="N488" s="4"/>
    </row>
    <row r="489" spans="4:14" x14ac:dyDescent="0.25">
      <c r="D489" s="57"/>
      <c r="E489" s="57"/>
      <c r="F489" s="5" t="s">
        <v>346</v>
      </c>
      <c r="G489" s="8" t="s">
        <v>232</v>
      </c>
      <c r="H489" s="8" t="s">
        <v>212</v>
      </c>
      <c r="I489" s="8" t="s">
        <v>225</v>
      </c>
      <c r="J489" s="8" t="s">
        <v>233</v>
      </c>
      <c r="K489" s="8" t="s">
        <v>210</v>
      </c>
      <c r="L489" s="8"/>
      <c r="M489" s="8">
        <v>6</v>
      </c>
      <c r="N489" s="4">
        <f t="shared" si="7"/>
        <v>1</v>
      </c>
    </row>
    <row r="490" spans="4:14" ht="33" x14ac:dyDescent="0.25">
      <c r="D490" s="57"/>
      <c r="E490" s="57"/>
      <c r="F490" s="6" t="s">
        <v>311</v>
      </c>
      <c r="G490" s="8">
        <v>6</v>
      </c>
      <c r="H490" s="8">
        <v>0</v>
      </c>
      <c r="I490" s="8">
        <v>0</v>
      </c>
      <c r="J490" s="8">
        <v>0</v>
      </c>
      <c r="K490" s="8">
        <v>0</v>
      </c>
      <c r="L490" s="8">
        <v>6</v>
      </c>
      <c r="M490" s="8"/>
      <c r="N490" s="4"/>
    </row>
    <row r="491" spans="4:14" x14ac:dyDescent="0.25">
      <c r="D491" s="57"/>
      <c r="E491" s="57"/>
      <c r="F491" s="5" t="s">
        <v>347</v>
      </c>
      <c r="G491" s="8" t="s">
        <v>229</v>
      </c>
      <c r="H491" s="8" t="s">
        <v>212</v>
      </c>
      <c r="I491" s="8" t="s">
        <v>204</v>
      </c>
      <c r="J491" s="8" t="s">
        <v>205</v>
      </c>
      <c r="K491" s="8" t="s">
        <v>210</v>
      </c>
      <c r="L491" s="8"/>
      <c r="M491" s="8">
        <v>6</v>
      </c>
      <c r="N491" s="4">
        <f t="shared" si="7"/>
        <v>1</v>
      </c>
    </row>
    <row r="492" spans="4:14" x14ac:dyDescent="0.25">
      <c r="D492" s="57" t="s">
        <v>216</v>
      </c>
      <c r="E492" s="57" t="s">
        <v>22</v>
      </c>
      <c r="F492" s="6" t="s">
        <v>318</v>
      </c>
      <c r="G492" s="8">
        <v>0</v>
      </c>
      <c r="H492" s="8">
        <v>7</v>
      </c>
      <c r="I492" s="8">
        <v>2</v>
      </c>
      <c r="J492" s="8">
        <v>0</v>
      </c>
      <c r="K492" s="8">
        <v>0</v>
      </c>
      <c r="L492" s="8">
        <v>9</v>
      </c>
      <c r="M492" s="8"/>
      <c r="N492" s="4"/>
    </row>
    <row r="493" spans="4:14" x14ac:dyDescent="0.25">
      <c r="D493" s="57"/>
      <c r="E493" s="57"/>
      <c r="F493" s="5" t="s">
        <v>351</v>
      </c>
      <c r="G493" s="8" t="s">
        <v>227</v>
      </c>
      <c r="H493" s="8" t="s">
        <v>234</v>
      </c>
      <c r="I493" s="8" t="s">
        <v>235</v>
      </c>
      <c r="J493" s="8" t="s">
        <v>205</v>
      </c>
      <c r="K493" s="8" t="s">
        <v>210</v>
      </c>
      <c r="L493" s="8"/>
      <c r="M493" s="8">
        <v>20</v>
      </c>
      <c r="N493" s="4">
        <f t="shared" si="7"/>
        <v>2.2222222222222223</v>
      </c>
    </row>
    <row r="494" spans="4:14" x14ac:dyDescent="0.25">
      <c r="D494" s="57"/>
      <c r="E494" s="57"/>
      <c r="F494" s="6" t="s">
        <v>303</v>
      </c>
      <c r="G494" s="8">
        <v>7</v>
      </c>
      <c r="H494" s="8">
        <v>2</v>
      </c>
      <c r="I494" s="8">
        <v>0</v>
      </c>
      <c r="J494" s="8">
        <v>0</v>
      </c>
      <c r="K494" s="8">
        <v>0</v>
      </c>
      <c r="L494" s="8">
        <v>9</v>
      </c>
      <c r="M494" s="8"/>
      <c r="N494" s="4"/>
    </row>
    <row r="495" spans="4:14" x14ac:dyDescent="0.25">
      <c r="D495" s="57"/>
      <c r="E495" s="57"/>
      <c r="F495" s="5" t="s">
        <v>352</v>
      </c>
      <c r="G495" s="8" t="s">
        <v>236</v>
      </c>
      <c r="H495" s="8" t="s">
        <v>237</v>
      </c>
      <c r="I495" s="8" t="s">
        <v>204</v>
      </c>
      <c r="J495" s="8" t="s">
        <v>205</v>
      </c>
      <c r="K495" s="8" t="s">
        <v>238</v>
      </c>
      <c r="L495" s="8"/>
      <c r="M495" s="8">
        <v>11</v>
      </c>
      <c r="N495" s="4">
        <f t="shared" si="7"/>
        <v>1.2222222222222223</v>
      </c>
    </row>
    <row r="496" spans="4:14" x14ac:dyDescent="0.25">
      <c r="D496" s="57"/>
      <c r="E496" s="57"/>
      <c r="F496" s="6" t="s">
        <v>319</v>
      </c>
      <c r="G496" s="8">
        <v>0</v>
      </c>
      <c r="H496" s="8">
        <v>5</v>
      </c>
      <c r="I496" s="8">
        <v>4</v>
      </c>
      <c r="J496" s="8">
        <v>0</v>
      </c>
      <c r="K496" s="8">
        <v>0</v>
      </c>
      <c r="L496" s="8">
        <v>9</v>
      </c>
      <c r="M496" s="8"/>
      <c r="N496" s="4"/>
    </row>
    <row r="497" spans="4:14" x14ac:dyDescent="0.25">
      <c r="D497" s="57"/>
      <c r="E497" s="57"/>
      <c r="F497" s="5" t="s">
        <v>342</v>
      </c>
      <c r="G497" s="8" t="s">
        <v>227</v>
      </c>
      <c r="H497" s="8" t="s">
        <v>239</v>
      </c>
      <c r="I497" s="8" t="s">
        <v>220</v>
      </c>
      <c r="J497" s="8" t="s">
        <v>205</v>
      </c>
      <c r="K497" s="8" t="s">
        <v>210</v>
      </c>
      <c r="L497" s="8"/>
      <c r="M497" s="8">
        <v>22</v>
      </c>
      <c r="N497" s="4">
        <f t="shared" si="7"/>
        <v>2.4444444444444446</v>
      </c>
    </row>
    <row r="498" spans="4:14" x14ac:dyDescent="0.25">
      <c r="D498" s="57"/>
      <c r="E498" s="57"/>
      <c r="F498" s="6" t="s">
        <v>307</v>
      </c>
      <c r="G498" s="8">
        <v>4</v>
      </c>
      <c r="H498" s="8">
        <v>5</v>
      </c>
      <c r="I498" s="8">
        <v>0</v>
      </c>
      <c r="J498" s="8">
        <v>0</v>
      </c>
      <c r="K498" s="8">
        <v>0</v>
      </c>
      <c r="L498" s="8">
        <v>9</v>
      </c>
      <c r="M498" s="8"/>
      <c r="N498" s="4"/>
    </row>
    <row r="499" spans="4:14" x14ac:dyDescent="0.25">
      <c r="D499" s="57"/>
      <c r="E499" s="57"/>
      <c r="F499" s="5" t="s">
        <v>343</v>
      </c>
      <c r="G499" s="8" t="s">
        <v>240</v>
      </c>
      <c r="H499" s="8" t="s">
        <v>241</v>
      </c>
      <c r="I499" s="8" t="s">
        <v>204</v>
      </c>
      <c r="J499" s="8" t="s">
        <v>205</v>
      </c>
      <c r="K499" s="8" t="s">
        <v>210</v>
      </c>
      <c r="L499" s="8"/>
      <c r="M499" s="8">
        <v>14</v>
      </c>
      <c r="N499" s="4">
        <f t="shared" si="7"/>
        <v>1.5555555555555556</v>
      </c>
    </row>
    <row r="500" spans="4:14" x14ac:dyDescent="0.25">
      <c r="D500" s="57"/>
      <c r="E500" s="57"/>
      <c r="F500" s="6" t="s">
        <v>308</v>
      </c>
      <c r="G500" s="8">
        <v>0</v>
      </c>
      <c r="H500" s="8">
        <v>8</v>
      </c>
      <c r="I500" s="8">
        <v>1</v>
      </c>
      <c r="J500" s="8">
        <v>0</v>
      </c>
      <c r="K500" s="8">
        <v>0</v>
      </c>
      <c r="L500" s="8">
        <v>9</v>
      </c>
      <c r="M500" s="8"/>
      <c r="N500" s="4"/>
    </row>
    <row r="501" spans="4:14" x14ac:dyDescent="0.25">
      <c r="D501" s="57"/>
      <c r="E501" s="57"/>
      <c r="F501" s="5" t="s">
        <v>344</v>
      </c>
      <c r="G501" s="8" t="s">
        <v>227</v>
      </c>
      <c r="H501" s="8" t="s">
        <v>203</v>
      </c>
      <c r="I501" s="5" t="s">
        <v>242</v>
      </c>
      <c r="J501" s="8" t="s">
        <v>205</v>
      </c>
      <c r="K501" s="8" t="s">
        <v>210</v>
      </c>
      <c r="L501" s="8"/>
      <c r="M501" s="8">
        <v>19</v>
      </c>
      <c r="N501" s="4">
        <f t="shared" si="7"/>
        <v>2.1111111111111112</v>
      </c>
    </row>
    <row r="502" spans="4:14" ht="33" x14ac:dyDescent="0.25">
      <c r="D502" s="57"/>
      <c r="E502" s="57"/>
      <c r="F502" s="6" t="s">
        <v>309</v>
      </c>
      <c r="G502" s="8">
        <v>0</v>
      </c>
      <c r="H502" s="8">
        <v>0</v>
      </c>
      <c r="I502" s="8">
        <v>9</v>
      </c>
      <c r="J502" s="8">
        <v>0</v>
      </c>
      <c r="K502" s="8">
        <v>0</v>
      </c>
      <c r="L502" s="8">
        <v>9</v>
      </c>
      <c r="M502" s="8"/>
      <c r="N502" s="4"/>
    </row>
    <row r="503" spans="4:14" x14ac:dyDescent="0.25">
      <c r="D503" s="57"/>
      <c r="E503" s="57"/>
      <c r="F503" s="5" t="s">
        <v>345</v>
      </c>
      <c r="G503" s="8" t="s">
        <v>227</v>
      </c>
      <c r="H503" s="8" t="s">
        <v>212</v>
      </c>
      <c r="I503" s="8" t="s">
        <v>243</v>
      </c>
      <c r="J503" s="8" t="s">
        <v>205</v>
      </c>
      <c r="K503" s="8" t="s">
        <v>210</v>
      </c>
      <c r="L503" s="8"/>
      <c r="M503" s="8">
        <v>27</v>
      </c>
      <c r="N503" s="4">
        <f t="shared" si="7"/>
        <v>3</v>
      </c>
    </row>
    <row r="504" spans="4:14" x14ac:dyDescent="0.25">
      <c r="D504" s="57"/>
      <c r="E504" s="57"/>
      <c r="F504" s="6" t="s">
        <v>310</v>
      </c>
      <c r="G504" s="8">
        <v>9</v>
      </c>
      <c r="H504" s="8">
        <v>0</v>
      </c>
      <c r="I504" s="8">
        <v>0</v>
      </c>
      <c r="J504" s="8">
        <v>0</v>
      </c>
      <c r="K504" s="8">
        <v>0</v>
      </c>
      <c r="L504" s="8">
        <v>9</v>
      </c>
      <c r="M504" s="8"/>
      <c r="N504" s="4"/>
    </row>
    <row r="505" spans="4:14" x14ac:dyDescent="0.25">
      <c r="D505" s="57"/>
      <c r="E505" s="57"/>
      <c r="F505" s="5" t="s">
        <v>346</v>
      </c>
      <c r="G505" s="8" t="s">
        <v>244</v>
      </c>
      <c r="H505" s="8" t="s">
        <v>212</v>
      </c>
      <c r="I505" s="8" t="s">
        <v>204</v>
      </c>
      <c r="J505" s="8" t="s">
        <v>205</v>
      </c>
      <c r="K505" s="8" t="s">
        <v>210</v>
      </c>
      <c r="L505" s="8"/>
      <c r="M505" s="8">
        <v>9</v>
      </c>
      <c r="N505" s="4">
        <f t="shared" si="7"/>
        <v>1</v>
      </c>
    </row>
    <row r="506" spans="4:14" ht="33" x14ac:dyDescent="0.25">
      <c r="D506" s="57"/>
      <c r="E506" s="57"/>
      <c r="F506" s="6" t="s">
        <v>311</v>
      </c>
      <c r="G506" s="8">
        <v>9</v>
      </c>
      <c r="H506" s="8">
        <v>0</v>
      </c>
      <c r="I506" s="8">
        <v>0</v>
      </c>
      <c r="J506" s="8">
        <v>0</v>
      </c>
      <c r="K506" s="8">
        <v>0</v>
      </c>
      <c r="L506" s="8">
        <v>9</v>
      </c>
      <c r="M506" s="8"/>
      <c r="N506" s="4"/>
    </row>
    <row r="507" spans="4:14" x14ac:dyDescent="0.25">
      <c r="D507" s="57"/>
      <c r="E507" s="57"/>
      <c r="F507" s="5" t="s">
        <v>347</v>
      </c>
      <c r="G507" s="8" t="s">
        <v>244</v>
      </c>
      <c r="H507" s="8" t="s">
        <v>212</v>
      </c>
      <c r="I507" s="8" t="s">
        <v>204</v>
      </c>
      <c r="J507" s="8" t="s">
        <v>205</v>
      </c>
      <c r="K507" s="8" t="s">
        <v>210</v>
      </c>
      <c r="L507" s="8"/>
      <c r="M507" s="8">
        <v>9</v>
      </c>
      <c r="N507" s="4">
        <f t="shared" si="7"/>
        <v>1</v>
      </c>
    </row>
    <row r="508" spans="4:14" x14ac:dyDescent="0.25">
      <c r="D508" s="57" t="s">
        <v>251</v>
      </c>
      <c r="E508" s="57" t="s">
        <v>21</v>
      </c>
      <c r="F508" s="6" t="s">
        <v>318</v>
      </c>
      <c r="G508" s="8">
        <v>10</v>
      </c>
      <c r="H508" s="8">
        <v>0</v>
      </c>
      <c r="I508" s="8">
        <v>0</v>
      </c>
      <c r="J508" s="8">
        <v>0</v>
      </c>
      <c r="K508" s="8">
        <v>0</v>
      </c>
      <c r="L508" s="8">
        <v>10</v>
      </c>
      <c r="M508" s="8"/>
      <c r="N508" s="4"/>
    </row>
    <row r="509" spans="4:14" x14ac:dyDescent="0.25">
      <c r="D509" s="57"/>
      <c r="E509" s="57"/>
      <c r="F509" s="5" t="s">
        <v>351</v>
      </c>
      <c r="G509" s="8" t="s">
        <v>245</v>
      </c>
      <c r="H509" s="8" t="s">
        <v>212</v>
      </c>
      <c r="I509" s="8" t="s">
        <v>204</v>
      </c>
      <c r="J509" s="8" t="s">
        <v>205</v>
      </c>
      <c r="K509" s="8" t="s">
        <v>210</v>
      </c>
      <c r="L509" s="8"/>
      <c r="M509" s="8">
        <v>10</v>
      </c>
      <c r="N509" s="4">
        <f t="shared" si="7"/>
        <v>1</v>
      </c>
    </row>
    <row r="510" spans="4:14" x14ac:dyDescent="0.25">
      <c r="D510" s="57"/>
      <c r="E510" s="57"/>
      <c r="F510" s="6" t="s">
        <v>303</v>
      </c>
      <c r="G510" s="8">
        <v>6</v>
      </c>
      <c r="H510" s="8">
        <v>0</v>
      </c>
      <c r="I510" s="8">
        <v>4</v>
      </c>
      <c r="J510" s="8">
        <v>0</v>
      </c>
      <c r="K510" s="8">
        <v>0</v>
      </c>
      <c r="L510" s="8">
        <v>10</v>
      </c>
      <c r="M510" s="8"/>
      <c r="N510" s="4"/>
    </row>
    <row r="511" spans="4:14" x14ac:dyDescent="0.25">
      <c r="D511" s="57"/>
      <c r="E511" s="57"/>
      <c r="F511" s="5" t="s">
        <v>352</v>
      </c>
      <c r="G511" s="8" t="s">
        <v>232</v>
      </c>
      <c r="H511" s="8" t="s">
        <v>212</v>
      </c>
      <c r="I511" s="8" t="s">
        <v>246</v>
      </c>
      <c r="J511" s="8" t="s">
        <v>205</v>
      </c>
      <c r="K511" s="8" t="s">
        <v>210</v>
      </c>
      <c r="L511" s="8"/>
      <c r="M511" s="8">
        <v>18</v>
      </c>
      <c r="N511" s="4">
        <f t="shared" si="7"/>
        <v>1.8</v>
      </c>
    </row>
    <row r="512" spans="4:14" x14ac:dyDescent="0.25">
      <c r="D512" s="57"/>
      <c r="E512" s="57"/>
      <c r="F512" s="6" t="s">
        <v>319</v>
      </c>
      <c r="G512" s="8">
        <v>10</v>
      </c>
      <c r="H512" s="8">
        <v>0</v>
      </c>
      <c r="I512" s="8">
        <v>0</v>
      </c>
      <c r="J512" s="8">
        <v>0</v>
      </c>
      <c r="K512" s="8">
        <v>0</v>
      </c>
      <c r="L512" s="8">
        <v>10</v>
      </c>
      <c r="M512" s="8"/>
      <c r="N512" s="4"/>
    </row>
    <row r="513" spans="4:14" x14ac:dyDescent="0.25">
      <c r="D513" s="57"/>
      <c r="E513" s="57"/>
      <c r="F513" s="5" t="s">
        <v>342</v>
      </c>
      <c r="G513" s="8" t="s">
        <v>245</v>
      </c>
      <c r="H513" s="8" t="s">
        <v>212</v>
      </c>
      <c r="I513" s="8" t="s">
        <v>204</v>
      </c>
      <c r="J513" s="8" t="s">
        <v>205</v>
      </c>
      <c r="K513" s="8" t="s">
        <v>210</v>
      </c>
      <c r="L513" s="8"/>
      <c r="M513" s="8">
        <v>10</v>
      </c>
      <c r="N513" s="4">
        <f t="shared" si="7"/>
        <v>1</v>
      </c>
    </row>
    <row r="514" spans="4:14" x14ac:dyDescent="0.25">
      <c r="D514" s="57"/>
      <c r="E514" s="57"/>
      <c r="F514" s="6" t="s">
        <v>307</v>
      </c>
      <c r="G514" s="8">
        <v>0</v>
      </c>
      <c r="H514" s="8">
        <v>0</v>
      </c>
      <c r="I514" s="8">
        <v>10</v>
      </c>
      <c r="J514" s="8">
        <v>0</v>
      </c>
      <c r="K514" s="8">
        <v>0</v>
      </c>
      <c r="L514" s="8">
        <v>10</v>
      </c>
      <c r="M514" s="8"/>
      <c r="N514" s="4"/>
    </row>
    <row r="515" spans="4:14" x14ac:dyDescent="0.25">
      <c r="D515" s="57"/>
      <c r="E515" s="57"/>
      <c r="F515" s="5" t="s">
        <v>343</v>
      </c>
      <c r="G515" s="8" t="s">
        <v>227</v>
      </c>
      <c r="H515" s="8" t="s">
        <v>247</v>
      </c>
      <c r="I515" s="8" t="s">
        <v>248</v>
      </c>
      <c r="J515" s="8" t="s">
        <v>205</v>
      </c>
      <c r="K515" s="8" t="s">
        <v>210</v>
      </c>
      <c r="L515" s="8"/>
      <c r="M515" s="8">
        <v>30</v>
      </c>
      <c r="N515" s="4">
        <f t="shared" si="7"/>
        <v>3</v>
      </c>
    </row>
    <row r="516" spans="4:14" x14ac:dyDescent="0.25">
      <c r="D516" s="57"/>
      <c r="E516" s="57"/>
      <c r="F516" s="6" t="s">
        <v>308</v>
      </c>
      <c r="G516" s="8">
        <v>0</v>
      </c>
      <c r="H516" s="8">
        <v>0</v>
      </c>
      <c r="I516" s="8">
        <v>10</v>
      </c>
      <c r="J516" s="8">
        <v>0</v>
      </c>
      <c r="K516" s="8">
        <v>0</v>
      </c>
      <c r="L516" s="8">
        <v>10</v>
      </c>
      <c r="M516" s="8"/>
      <c r="N516" s="4"/>
    </row>
    <row r="517" spans="4:14" x14ac:dyDescent="0.25">
      <c r="D517" s="57"/>
      <c r="E517" s="57"/>
      <c r="F517" s="5" t="s">
        <v>344</v>
      </c>
      <c r="G517" s="8" t="s">
        <v>227</v>
      </c>
      <c r="H517" s="8" t="s">
        <v>247</v>
      </c>
      <c r="I517" s="8" t="s">
        <v>248</v>
      </c>
      <c r="J517" s="8" t="s">
        <v>205</v>
      </c>
      <c r="K517" s="8" t="s">
        <v>210</v>
      </c>
      <c r="L517" s="8"/>
      <c r="M517" s="8">
        <v>30</v>
      </c>
      <c r="N517" s="4">
        <f t="shared" si="7"/>
        <v>3</v>
      </c>
    </row>
    <row r="518" spans="4:14" ht="33" x14ac:dyDescent="0.25">
      <c r="D518" s="57"/>
      <c r="E518" s="57"/>
      <c r="F518" s="6" t="s">
        <v>309</v>
      </c>
      <c r="G518" s="8">
        <v>0</v>
      </c>
      <c r="H518" s="8">
        <v>0</v>
      </c>
      <c r="I518" s="8">
        <v>1</v>
      </c>
      <c r="J518" s="8">
        <v>0</v>
      </c>
      <c r="K518" s="8">
        <v>9</v>
      </c>
      <c r="L518" s="8">
        <v>10</v>
      </c>
      <c r="M518" s="8"/>
      <c r="N518" s="4"/>
    </row>
    <row r="519" spans="4:14" x14ac:dyDescent="0.25">
      <c r="D519" s="57"/>
      <c r="E519" s="57"/>
      <c r="F519" s="5" t="s">
        <v>345</v>
      </c>
      <c r="G519" s="8" t="s">
        <v>227</v>
      </c>
      <c r="H519" s="8" t="s">
        <v>247</v>
      </c>
      <c r="I519" s="8" t="s">
        <v>209</v>
      </c>
      <c r="J519" s="8" t="s">
        <v>205</v>
      </c>
      <c r="K519" s="8" t="s">
        <v>249</v>
      </c>
      <c r="L519" s="8"/>
      <c r="M519" s="8">
        <v>48</v>
      </c>
      <c r="N519" s="4">
        <f t="shared" si="7"/>
        <v>4.8</v>
      </c>
    </row>
    <row r="520" spans="4:14" x14ac:dyDescent="0.25">
      <c r="D520" s="57"/>
      <c r="E520" s="57"/>
      <c r="F520" s="6" t="s">
        <v>310</v>
      </c>
      <c r="G520" s="8">
        <v>10</v>
      </c>
      <c r="H520" s="8">
        <v>0</v>
      </c>
      <c r="I520" s="8">
        <v>0</v>
      </c>
      <c r="J520" s="8">
        <v>0</v>
      </c>
      <c r="K520" s="8">
        <v>0</v>
      </c>
      <c r="L520" s="8">
        <v>10</v>
      </c>
      <c r="M520" s="8"/>
      <c r="N520" s="4"/>
    </row>
    <row r="521" spans="4:14" x14ac:dyDescent="0.25">
      <c r="D521" s="57"/>
      <c r="E521" s="57"/>
      <c r="F521" s="5" t="s">
        <v>346</v>
      </c>
      <c r="G521" s="8" t="s">
        <v>245</v>
      </c>
      <c r="H521" s="8" t="s">
        <v>212</v>
      </c>
      <c r="I521" s="8" t="s">
        <v>204</v>
      </c>
      <c r="J521" s="8" t="s">
        <v>205</v>
      </c>
      <c r="K521" s="8" t="s">
        <v>210</v>
      </c>
      <c r="L521" s="8"/>
      <c r="M521" s="8">
        <v>10</v>
      </c>
      <c r="N521" s="4">
        <f t="shared" ref="N521:N583" si="8">M521/L520</f>
        <v>1</v>
      </c>
    </row>
    <row r="522" spans="4:14" ht="33" x14ac:dyDescent="0.25">
      <c r="D522" s="57"/>
      <c r="E522" s="57"/>
      <c r="F522" s="6" t="s">
        <v>311</v>
      </c>
      <c r="G522" s="8">
        <v>9</v>
      </c>
      <c r="H522" s="8">
        <v>1</v>
      </c>
      <c r="I522" s="8">
        <v>0</v>
      </c>
      <c r="J522" s="8">
        <v>0</v>
      </c>
      <c r="K522" s="8">
        <v>0</v>
      </c>
      <c r="L522" s="8">
        <v>10</v>
      </c>
      <c r="M522" s="8"/>
      <c r="N522" s="4"/>
    </row>
    <row r="523" spans="4:14" x14ac:dyDescent="0.25">
      <c r="D523" s="57"/>
      <c r="E523" s="57"/>
      <c r="F523" s="5" t="s">
        <v>347</v>
      </c>
      <c r="G523" s="8" t="s">
        <v>244</v>
      </c>
      <c r="H523" s="8" t="s">
        <v>250</v>
      </c>
      <c r="I523" s="8" t="s">
        <v>204</v>
      </c>
      <c r="J523" s="8" t="s">
        <v>205</v>
      </c>
      <c r="K523" s="8" t="s">
        <v>210</v>
      </c>
      <c r="L523" s="8"/>
      <c r="M523" s="8">
        <v>11</v>
      </c>
      <c r="N523" s="4">
        <f t="shared" si="8"/>
        <v>1.1000000000000001</v>
      </c>
    </row>
    <row r="524" spans="4:14" x14ac:dyDescent="0.25">
      <c r="D524" s="57" t="s">
        <v>251</v>
      </c>
      <c r="E524" s="57" t="s">
        <v>23</v>
      </c>
      <c r="F524" s="6" t="s">
        <v>318</v>
      </c>
      <c r="G524" s="8">
        <v>7</v>
      </c>
      <c r="H524" s="8">
        <v>0</v>
      </c>
      <c r="I524" s="8">
        <v>0</v>
      </c>
      <c r="J524" s="8">
        <v>1</v>
      </c>
      <c r="K524" s="8">
        <v>0</v>
      </c>
      <c r="L524" s="8">
        <v>8</v>
      </c>
      <c r="M524" s="8"/>
      <c r="N524" s="4"/>
    </row>
    <row r="525" spans="4:14" x14ac:dyDescent="0.25">
      <c r="D525" s="57"/>
      <c r="E525" s="57"/>
      <c r="F525" s="5" t="s">
        <v>351</v>
      </c>
      <c r="G525" s="8" t="s">
        <v>207</v>
      </c>
      <c r="H525" s="8" t="s">
        <v>212</v>
      </c>
      <c r="I525" s="8" t="s">
        <v>204</v>
      </c>
      <c r="J525" s="8" t="s">
        <v>252</v>
      </c>
      <c r="K525" s="8" t="s">
        <v>210</v>
      </c>
      <c r="L525" s="8"/>
      <c r="M525" s="8">
        <v>11</v>
      </c>
      <c r="N525" s="4">
        <f t="shared" si="8"/>
        <v>1.375</v>
      </c>
    </row>
    <row r="526" spans="4:14" x14ac:dyDescent="0.25">
      <c r="D526" s="57"/>
      <c r="E526" s="57"/>
      <c r="F526" s="6" t="s">
        <v>303</v>
      </c>
      <c r="G526" s="8">
        <v>7</v>
      </c>
      <c r="H526" s="8">
        <v>1</v>
      </c>
      <c r="I526" s="8">
        <v>0</v>
      </c>
      <c r="J526" s="8">
        <v>0</v>
      </c>
      <c r="K526" s="8">
        <v>0</v>
      </c>
      <c r="L526" s="8">
        <v>8</v>
      </c>
      <c r="M526" s="8"/>
      <c r="N526" s="4"/>
    </row>
    <row r="527" spans="4:14" x14ac:dyDescent="0.25">
      <c r="D527" s="57"/>
      <c r="E527" s="57"/>
      <c r="F527" s="5" t="s">
        <v>352</v>
      </c>
      <c r="G527" s="8" t="s">
        <v>207</v>
      </c>
      <c r="H527" s="8" t="s">
        <v>250</v>
      </c>
      <c r="I527" s="8" t="s">
        <v>204</v>
      </c>
      <c r="J527" s="8" t="s">
        <v>205</v>
      </c>
      <c r="K527" s="8" t="s">
        <v>210</v>
      </c>
      <c r="L527" s="8"/>
      <c r="M527" s="8">
        <v>9</v>
      </c>
      <c r="N527" s="4">
        <f t="shared" si="8"/>
        <v>1.125</v>
      </c>
    </row>
    <row r="528" spans="4:14" x14ac:dyDescent="0.25">
      <c r="D528" s="57"/>
      <c r="E528" s="57"/>
      <c r="F528" s="6" t="s">
        <v>319</v>
      </c>
      <c r="G528" s="8">
        <v>5</v>
      </c>
      <c r="H528" s="8">
        <v>3</v>
      </c>
      <c r="I528" s="8">
        <v>0</v>
      </c>
      <c r="J528" s="8">
        <v>0</v>
      </c>
      <c r="K528" s="8">
        <v>0</v>
      </c>
      <c r="L528" s="8">
        <v>8</v>
      </c>
      <c r="M528" s="8"/>
      <c r="N528" s="4"/>
    </row>
    <row r="529" spans="4:14" x14ac:dyDescent="0.25">
      <c r="D529" s="57"/>
      <c r="E529" s="57"/>
      <c r="F529" s="5" t="s">
        <v>342</v>
      </c>
      <c r="G529" s="8" t="s">
        <v>253</v>
      </c>
      <c r="H529" s="8" t="s">
        <v>208</v>
      </c>
      <c r="I529" s="8" t="s">
        <v>204</v>
      </c>
      <c r="J529" s="8" t="s">
        <v>205</v>
      </c>
      <c r="K529" s="8" t="s">
        <v>210</v>
      </c>
      <c r="L529" s="8"/>
      <c r="M529" s="8">
        <v>11</v>
      </c>
      <c r="N529" s="4">
        <f t="shared" si="8"/>
        <v>1.375</v>
      </c>
    </row>
    <row r="530" spans="4:14" x14ac:dyDescent="0.25">
      <c r="D530" s="57"/>
      <c r="E530" s="57"/>
      <c r="F530" s="6" t="s">
        <v>307</v>
      </c>
      <c r="G530" s="8">
        <v>4</v>
      </c>
      <c r="H530" s="8">
        <v>4</v>
      </c>
      <c r="I530" s="8">
        <v>0</v>
      </c>
      <c r="J530" s="8">
        <v>0</v>
      </c>
      <c r="K530" s="8">
        <v>0</v>
      </c>
      <c r="L530" s="8">
        <v>8</v>
      </c>
      <c r="M530" s="8"/>
      <c r="N530" s="4"/>
    </row>
    <row r="531" spans="4:14" x14ac:dyDescent="0.25">
      <c r="D531" s="57"/>
      <c r="E531" s="57"/>
      <c r="F531" s="5" t="s">
        <v>343</v>
      </c>
      <c r="G531" s="8" t="s">
        <v>240</v>
      </c>
      <c r="H531" s="8" t="s">
        <v>254</v>
      </c>
      <c r="I531" s="8" t="s">
        <v>204</v>
      </c>
      <c r="J531" s="8" t="s">
        <v>205</v>
      </c>
      <c r="K531" s="8" t="s">
        <v>210</v>
      </c>
      <c r="L531" s="8"/>
      <c r="M531" s="8">
        <v>12</v>
      </c>
      <c r="N531" s="4">
        <f t="shared" si="8"/>
        <v>1.5</v>
      </c>
    </row>
    <row r="532" spans="4:14" x14ac:dyDescent="0.25">
      <c r="D532" s="57"/>
      <c r="E532" s="57"/>
      <c r="F532" s="6" t="s">
        <v>308</v>
      </c>
      <c r="G532" s="8">
        <v>6</v>
      </c>
      <c r="H532" s="8">
        <v>2</v>
      </c>
      <c r="I532" s="8">
        <v>0</v>
      </c>
      <c r="J532" s="8">
        <v>0</v>
      </c>
      <c r="K532" s="8">
        <v>0</v>
      </c>
      <c r="L532" s="8">
        <v>8</v>
      </c>
      <c r="M532" s="8"/>
      <c r="N532" s="4"/>
    </row>
    <row r="533" spans="4:14" x14ac:dyDescent="0.25">
      <c r="D533" s="57"/>
      <c r="E533" s="57"/>
      <c r="F533" s="5" t="s">
        <v>344</v>
      </c>
      <c r="G533" s="8" t="s">
        <v>232</v>
      </c>
      <c r="H533" s="8" t="s">
        <v>255</v>
      </c>
      <c r="I533" s="8" t="s">
        <v>204</v>
      </c>
      <c r="J533" s="8" t="s">
        <v>205</v>
      </c>
      <c r="K533" s="8" t="s">
        <v>210</v>
      </c>
      <c r="L533" s="8"/>
      <c r="M533" s="8">
        <v>10</v>
      </c>
      <c r="N533" s="4">
        <f t="shared" si="8"/>
        <v>1.25</v>
      </c>
    </row>
    <row r="534" spans="4:14" ht="33" x14ac:dyDescent="0.25">
      <c r="D534" s="57"/>
      <c r="E534" s="57"/>
      <c r="F534" s="6" t="s">
        <v>309</v>
      </c>
      <c r="G534" s="8">
        <v>0</v>
      </c>
      <c r="H534" s="8">
        <v>0</v>
      </c>
      <c r="I534" s="8">
        <v>8</v>
      </c>
      <c r="J534" s="8">
        <v>0</v>
      </c>
      <c r="K534" s="8">
        <v>0</v>
      </c>
      <c r="L534" s="8">
        <v>8</v>
      </c>
      <c r="M534" s="8"/>
      <c r="N534" s="4"/>
    </row>
    <row r="535" spans="4:14" x14ac:dyDescent="0.25">
      <c r="D535" s="57"/>
      <c r="E535" s="57"/>
      <c r="F535" s="5" t="s">
        <v>345</v>
      </c>
      <c r="G535" s="8" t="s">
        <v>227</v>
      </c>
      <c r="H535" s="8" t="s">
        <v>212</v>
      </c>
      <c r="I535" s="8" t="s">
        <v>256</v>
      </c>
      <c r="J535" s="8" t="s">
        <v>205</v>
      </c>
      <c r="K535" s="8" t="s">
        <v>210</v>
      </c>
      <c r="L535" s="8"/>
      <c r="M535" s="8">
        <v>24</v>
      </c>
      <c r="N535" s="4">
        <f t="shared" si="8"/>
        <v>3</v>
      </c>
    </row>
    <row r="536" spans="4:14" x14ac:dyDescent="0.25">
      <c r="D536" s="57"/>
      <c r="E536" s="57"/>
      <c r="F536" s="6" t="s">
        <v>310</v>
      </c>
      <c r="G536" s="8">
        <v>8</v>
      </c>
      <c r="H536" s="8">
        <v>0</v>
      </c>
      <c r="I536" s="8">
        <v>0</v>
      </c>
      <c r="J536" s="8">
        <v>0</v>
      </c>
      <c r="K536" s="8">
        <v>0</v>
      </c>
      <c r="L536" s="8">
        <v>8</v>
      </c>
      <c r="M536" s="8"/>
      <c r="N536" s="4"/>
    </row>
    <row r="537" spans="4:14" x14ac:dyDescent="0.25">
      <c r="D537" s="57"/>
      <c r="E537" s="57"/>
      <c r="F537" s="5" t="s">
        <v>346</v>
      </c>
      <c r="G537" s="8" t="s">
        <v>257</v>
      </c>
      <c r="H537" s="8" t="s">
        <v>212</v>
      </c>
      <c r="I537" s="8" t="s">
        <v>204</v>
      </c>
      <c r="J537" s="8" t="s">
        <v>205</v>
      </c>
      <c r="K537" s="8" t="s">
        <v>210</v>
      </c>
      <c r="L537" s="8"/>
      <c r="M537" s="8">
        <v>8</v>
      </c>
      <c r="N537" s="4">
        <f t="shared" si="8"/>
        <v>1</v>
      </c>
    </row>
    <row r="538" spans="4:14" ht="33" x14ac:dyDescent="0.25">
      <c r="D538" s="57"/>
      <c r="E538" s="57"/>
      <c r="F538" s="6" t="s">
        <v>311</v>
      </c>
      <c r="G538" s="8">
        <v>0</v>
      </c>
      <c r="H538" s="8">
        <v>8</v>
      </c>
      <c r="I538" s="8">
        <v>0</v>
      </c>
      <c r="J538" s="8">
        <v>0</v>
      </c>
      <c r="K538" s="8">
        <v>0</v>
      </c>
      <c r="L538" s="8">
        <v>8</v>
      </c>
      <c r="M538" s="8"/>
      <c r="N538" s="4"/>
    </row>
    <row r="539" spans="4:14" x14ac:dyDescent="0.25">
      <c r="D539" s="57"/>
      <c r="E539" s="57"/>
      <c r="F539" s="5" t="s">
        <v>347</v>
      </c>
      <c r="G539" s="8" t="s">
        <v>227</v>
      </c>
      <c r="H539" s="8" t="s">
        <v>203</v>
      </c>
      <c r="I539" s="8" t="s">
        <v>204</v>
      </c>
      <c r="J539" s="8" t="s">
        <v>205</v>
      </c>
      <c r="K539" s="8" t="s">
        <v>210</v>
      </c>
      <c r="L539" s="8"/>
      <c r="M539" s="8">
        <v>16</v>
      </c>
      <c r="N539" s="4">
        <f t="shared" si="8"/>
        <v>2</v>
      </c>
    </row>
    <row r="540" spans="4:14" x14ac:dyDescent="0.25">
      <c r="D540" s="57" t="s">
        <v>251</v>
      </c>
      <c r="E540" s="57" t="s">
        <v>22</v>
      </c>
      <c r="F540" s="6" t="s">
        <v>320</v>
      </c>
      <c r="G540" s="8">
        <v>3</v>
      </c>
      <c r="H540" s="8">
        <v>7</v>
      </c>
      <c r="I540" s="8">
        <v>0</v>
      </c>
      <c r="J540" s="8">
        <v>0</v>
      </c>
      <c r="K540" s="8">
        <v>0</v>
      </c>
      <c r="L540" s="8">
        <v>10</v>
      </c>
      <c r="M540" s="8"/>
      <c r="N540" s="4"/>
    </row>
    <row r="541" spans="4:14" x14ac:dyDescent="0.25">
      <c r="D541" s="57"/>
      <c r="E541" s="57"/>
      <c r="F541" s="5" t="s">
        <v>351</v>
      </c>
      <c r="G541" s="8" t="s">
        <v>202</v>
      </c>
      <c r="H541" s="8" t="s">
        <v>258</v>
      </c>
      <c r="I541" s="8" t="s">
        <v>204</v>
      </c>
      <c r="J541" s="8" t="s">
        <v>205</v>
      </c>
      <c r="K541" s="8" t="s">
        <v>210</v>
      </c>
      <c r="L541" s="8"/>
      <c r="M541" s="8">
        <v>17</v>
      </c>
      <c r="N541" s="4">
        <f t="shared" si="8"/>
        <v>1.7</v>
      </c>
    </row>
    <row r="542" spans="4:14" x14ac:dyDescent="0.25">
      <c r="D542" s="57"/>
      <c r="E542" s="57"/>
      <c r="F542" s="6" t="s">
        <v>303</v>
      </c>
      <c r="G542" s="8">
        <v>9</v>
      </c>
      <c r="H542" s="8">
        <v>1</v>
      </c>
      <c r="I542" s="8">
        <v>0</v>
      </c>
      <c r="J542" s="8">
        <v>0</v>
      </c>
      <c r="K542" s="8">
        <v>0</v>
      </c>
      <c r="L542" s="8">
        <v>10</v>
      </c>
      <c r="M542" s="8"/>
      <c r="N542" s="4"/>
    </row>
    <row r="543" spans="4:14" x14ac:dyDescent="0.25">
      <c r="D543" s="57"/>
      <c r="E543" s="57"/>
      <c r="F543" s="5" t="s">
        <v>352</v>
      </c>
      <c r="G543" s="8" t="s">
        <v>244</v>
      </c>
      <c r="H543" s="8" t="s">
        <v>250</v>
      </c>
      <c r="I543" s="8" t="s">
        <v>204</v>
      </c>
      <c r="J543" s="8" t="s">
        <v>205</v>
      </c>
      <c r="K543" s="8" t="s">
        <v>210</v>
      </c>
      <c r="L543" s="8"/>
      <c r="M543" s="8">
        <v>11</v>
      </c>
      <c r="N543" s="4">
        <f t="shared" si="8"/>
        <v>1.1000000000000001</v>
      </c>
    </row>
    <row r="544" spans="4:14" x14ac:dyDescent="0.25">
      <c r="D544" s="57"/>
      <c r="E544" s="57"/>
      <c r="F544" s="6" t="s">
        <v>319</v>
      </c>
      <c r="G544" s="8">
        <v>10</v>
      </c>
      <c r="H544" s="8">
        <v>0</v>
      </c>
      <c r="I544" s="8">
        <v>0</v>
      </c>
      <c r="J544" s="8">
        <v>0</v>
      </c>
      <c r="K544" s="8">
        <v>0</v>
      </c>
      <c r="L544" s="8">
        <v>10</v>
      </c>
      <c r="M544" s="8"/>
      <c r="N544" s="4"/>
    </row>
    <row r="545" spans="4:14" x14ac:dyDescent="0.25">
      <c r="D545" s="57"/>
      <c r="E545" s="57"/>
      <c r="F545" s="5" t="s">
        <v>342</v>
      </c>
      <c r="G545" s="8" t="s">
        <v>245</v>
      </c>
      <c r="H545" s="8" t="s">
        <v>212</v>
      </c>
      <c r="I545" s="8" t="s">
        <v>204</v>
      </c>
      <c r="J545" s="8" t="s">
        <v>205</v>
      </c>
      <c r="K545" s="8" t="s">
        <v>210</v>
      </c>
      <c r="L545" s="8"/>
      <c r="M545" s="8">
        <v>10</v>
      </c>
      <c r="N545" s="4">
        <f t="shared" si="8"/>
        <v>1</v>
      </c>
    </row>
    <row r="546" spans="4:14" x14ac:dyDescent="0.25">
      <c r="D546" s="57"/>
      <c r="E546" s="57"/>
      <c r="F546" s="6" t="s">
        <v>307</v>
      </c>
      <c r="G546" s="8">
        <v>10</v>
      </c>
      <c r="H546" s="8">
        <v>0</v>
      </c>
      <c r="I546" s="8">
        <v>0</v>
      </c>
      <c r="J546" s="8">
        <v>0</v>
      </c>
      <c r="K546" s="8">
        <v>0</v>
      </c>
      <c r="L546" s="8">
        <v>10</v>
      </c>
      <c r="M546" s="8"/>
      <c r="N546" s="4"/>
    </row>
    <row r="547" spans="4:14" x14ac:dyDescent="0.25">
      <c r="D547" s="57"/>
      <c r="E547" s="57"/>
      <c r="F547" s="5" t="s">
        <v>343</v>
      </c>
      <c r="G547" s="8" t="s">
        <v>245</v>
      </c>
      <c r="H547" s="8" t="s">
        <v>212</v>
      </c>
      <c r="I547" s="8" t="s">
        <v>204</v>
      </c>
      <c r="J547" s="8" t="s">
        <v>205</v>
      </c>
      <c r="K547" s="8" t="s">
        <v>210</v>
      </c>
      <c r="L547" s="8"/>
      <c r="M547" s="8">
        <v>10</v>
      </c>
      <c r="N547" s="4">
        <f t="shared" si="8"/>
        <v>1</v>
      </c>
    </row>
    <row r="548" spans="4:14" x14ac:dyDescent="0.25">
      <c r="D548" s="57"/>
      <c r="E548" s="57"/>
      <c r="F548" s="6" t="s">
        <v>308</v>
      </c>
      <c r="G548" s="8">
        <v>9</v>
      </c>
      <c r="H548" s="8">
        <v>1</v>
      </c>
      <c r="I548" s="8">
        <v>0</v>
      </c>
      <c r="J548" s="8">
        <v>0</v>
      </c>
      <c r="K548" s="8">
        <v>0</v>
      </c>
      <c r="L548" s="8">
        <v>10</v>
      </c>
      <c r="M548" s="8"/>
      <c r="N548" s="4"/>
    </row>
    <row r="549" spans="4:14" x14ac:dyDescent="0.25">
      <c r="D549" s="57"/>
      <c r="E549" s="57"/>
      <c r="F549" s="5" t="s">
        <v>344</v>
      </c>
      <c r="G549" s="8" t="s">
        <v>244</v>
      </c>
      <c r="H549" s="8" t="s">
        <v>250</v>
      </c>
      <c r="I549" s="8" t="s">
        <v>204</v>
      </c>
      <c r="J549" s="8" t="s">
        <v>205</v>
      </c>
      <c r="K549" s="8" t="s">
        <v>210</v>
      </c>
      <c r="L549" s="8"/>
      <c r="M549" s="8">
        <v>11</v>
      </c>
      <c r="N549" s="4">
        <f t="shared" si="8"/>
        <v>1.1000000000000001</v>
      </c>
    </row>
    <row r="550" spans="4:14" ht="33" x14ac:dyDescent="0.25">
      <c r="D550" s="57"/>
      <c r="E550" s="57"/>
      <c r="F550" s="6" t="s">
        <v>309</v>
      </c>
      <c r="G550" s="8">
        <v>0</v>
      </c>
      <c r="H550" s="8">
        <v>0</v>
      </c>
      <c r="I550" s="8">
        <v>0</v>
      </c>
      <c r="J550" s="8">
        <v>10</v>
      </c>
      <c r="K550" s="8">
        <v>0</v>
      </c>
      <c r="L550" s="8">
        <v>10</v>
      </c>
      <c r="M550" s="8"/>
      <c r="N550" s="4"/>
    </row>
    <row r="551" spans="4:14" x14ac:dyDescent="0.25">
      <c r="D551" s="57"/>
      <c r="E551" s="57"/>
      <c r="F551" s="5" t="s">
        <v>345</v>
      </c>
      <c r="G551" s="8" t="s">
        <v>227</v>
      </c>
      <c r="H551" s="8" t="s">
        <v>212</v>
      </c>
      <c r="I551" s="8" t="s">
        <v>204</v>
      </c>
      <c r="J551" s="8" t="s">
        <v>214</v>
      </c>
      <c r="K551" s="8" t="s">
        <v>210</v>
      </c>
      <c r="L551" s="8"/>
      <c r="M551" s="8">
        <v>40</v>
      </c>
      <c r="N551" s="4">
        <f t="shared" si="8"/>
        <v>4</v>
      </c>
    </row>
    <row r="552" spans="4:14" x14ac:dyDescent="0.25">
      <c r="D552" s="57"/>
      <c r="E552" s="57"/>
      <c r="F552" s="6" t="s">
        <v>310</v>
      </c>
      <c r="G552" s="8">
        <v>10</v>
      </c>
      <c r="H552" s="8">
        <v>0</v>
      </c>
      <c r="I552" s="8">
        <v>0</v>
      </c>
      <c r="J552" s="8">
        <v>0</v>
      </c>
      <c r="K552" s="8">
        <v>0</v>
      </c>
      <c r="L552" s="8">
        <v>10</v>
      </c>
      <c r="M552" s="8"/>
      <c r="N552" s="4"/>
    </row>
    <row r="553" spans="4:14" x14ac:dyDescent="0.25">
      <c r="D553" s="57"/>
      <c r="E553" s="57"/>
      <c r="F553" s="5" t="s">
        <v>346</v>
      </c>
      <c r="G553" s="8" t="s">
        <v>245</v>
      </c>
      <c r="H553" s="8" t="s">
        <v>212</v>
      </c>
      <c r="I553" s="8" t="s">
        <v>204</v>
      </c>
      <c r="J553" s="8" t="s">
        <v>205</v>
      </c>
      <c r="K553" s="8" t="s">
        <v>210</v>
      </c>
      <c r="L553" s="8"/>
      <c r="M553" s="8">
        <v>10</v>
      </c>
      <c r="N553" s="4">
        <f t="shared" si="8"/>
        <v>1</v>
      </c>
    </row>
    <row r="554" spans="4:14" ht="33" x14ac:dyDescent="0.25">
      <c r="D554" s="57"/>
      <c r="E554" s="57"/>
      <c r="F554" s="6" t="s">
        <v>311</v>
      </c>
      <c r="G554" s="8">
        <v>0</v>
      </c>
      <c r="H554" s="8">
        <v>7</v>
      </c>
      <c r="I554" s="8">
        <v>3</v>
      </c>
      <c r="J554" s="8">
        <v>0</v>
      </c>
      <c r="K554" s="8">
        <v>0</v>
      </c>
      <c r="L554" s="8">
        <v>10</v>
      </c>
      <c r="M554" s="8"/>
      <c r="N554" s="4"/>
    </row>
    <row r="555" spans="4:14" x14ac:dyDescent="0.25">
      <c r="D555" s="57"/>
      <c r="E555" s="57"/>
      <c r="F555" s="5" t="s">
        <v>347</v>
      </c>
      <c r="G555" s="8" t="s">
        <v>227</v>
      </c>
      <c r="H555" s="8" t="s">
        <v>258</v>
      </c>
      <c r="I555" s="8" t="s">
        <v>259</v>
      </c>
      <c r="J555" s="8" t="s">
        <v>205</v>
      </c>
      <c r="K555" s="8" t="s">
        <v>210</v>
      </c>
      <c r="L555" s="8"/>
      <c r="M555" s="8">
        <v>23</v>
      </c>
      <c r="N555" s="4">
        <f t="shared" si="8"/>
        <v>2.2999999999999998</v>
      </c>
    </row>
    <row r="556" spans="4:14" x14ac:dyDescent="0.25">
      <c r="D556" s="57" t="s">
        <v>278</v>
      </c>
      <c r="E556" s="57" t="s">
        <v>21</v>
      </c>
      <c r="F556" s="6" t="s">
        <v>320</v>
      </c>
      <c r="G556" s="8">
        <v>0</v>
      </c>
      <c r="H556" s="8">
        <v>0</v>
      </c>
      <c r="I556" s="8">
        <v>11</v>
      </c>
      <c r="J556" s="8">
        <v>0</v>
      </c>
      <c r="K556" s="8">
        <v>0</v>
      </c>
      <c r="L556" s="8">
        <v>11</v>
      </c>
      <c r="M556" s="8"/>
      <c r="N556" s="4"/>
    </row>
    <row r="557" spans="4:14" x14ac:dyDescent="0.25">
      <c r="D557" s="57"/>
      <c r="E557" s="57"/>
      <c r="F557" s="5" t="s">
        <v>351</v>
      </c>
      <c r="G557" s="8" t="s">
        <v>260</v>
      </c>
      <c r="H557" s="8" t="s">
        <v>261</v>
      </c>
      <c r="I557" s="8" t="s">
        <v>262</v>
      </c>
      <c r="J557" s="8" t="s">
        <v>263</v>
      </c>
      <c r="K557" s="8" t="s">
        <v>264</v>
      </c>
      <c r="L557" s="8"/>
      <c r="M557" s="8">
        <v>33</v>
      </c>
      <c r="N557" s="4">
        <f t="shared" si="8"/>
        <v>3</v>
      </c>
    </row>
    <row r="558" spans="4:14" x14ac:dyDescent="0.25">
      <c r="D558" s="57"/>
      <c r="E558" s="57"/>
      <c r="F558" s="6" t="s">
        <v>303</v>
      </c>
      <c r="G558" s="8">
        <v>9</v>
      </c>
      <c r="H558" s="8">
        <v>2</v>
      </c>
      <c r="I558" s="8">
        <v>0</v>
      </c>
      <c r="J558" s="8">
        <v>0</v>
      </c>
      <c r="K558" s="8">
        <v>0</v>
      </c>
      <c r="L558" s="8">
        <v>11</v>
      </c>
      <c r="M558" s="8"/>
      <c r="N558" s="4"/>
    </row>
    <row r="559" spans="4:14" x14ac:dyDescent="0.25">
      <c r="D559" s="57"/>
      <c r="E559" s="57"/>
      <c r="F559" s="5" t="s">
        <v>352</v>
      </c>
      <c r="G559" s="8" t="s">
        <v>265</v>
      </c>
      <c r="H559" s="8" t="s">
        <v>266</v>
      </c>
      <c r="I559" s="8" t="s">
        <v>267</v>
      </c>
      <c r="J559" s="8" t="s">
        <v>263</v>
      </c>
      <c r="K559" s="8" t="s">
        <v>264</v>
      </c>
      <c r="L559" s="8"/>
      <c r="M559" s="8">
        <v>13</v>
      </c>
      <c r="N559" s="4">
        <f t="shared" si="8"/>
        <v>1.1818181818181819</v>
      </c>
    </row>
    <row r="560" spans="4:14" x14ac:dyDescent="0.25">
      <c r="D560" s="57"/>
      <c r="E560" s="57"/>
      <c r="F560" s="6" t="s">
        <v>319</v>
      </c>
      <c r="G560" s="8">
        <v>0</v>
      </c>
      <c r="H560" s="8">
        <v>0</v>
      </c>
      <c r="I560" s="8">
        <v>8</v>
      </c>
      <c r="J560" s="8">
        <v>3</v>
      </c>
      <c r="K560" s="8">
        <v>0</v>
      </c>
      <c r="L560" s="8">
        <v>11</v>
      </c>
      <c r="M560" s="8"/>
      <c r="N560" s="4"/>
    </row>
    <row r="561" spans="4:14" x14ac:dyDescent="0.25">
      <c r="D561" s="57"/>
      <c r="E561" s="57"/>
      <c r="F561" s="5" t="s">
        <v>342</v>
      </c>
      <c r="G561" s="8" t="s">
        <v>260</v>
      </c>
      <c r="H561" s="8" t="s">
        <v>261</v>
      </c>
      <c r="I561" s="8" t="s">
        <v>268</v>
      </c>
      <c r="J561" s="8" t="s">
        <v>269</v>
      </c>
      <c r="K561" s="8" t="s">
        <v>264</v>
      </c>
      <c r="L561" s="8"/>
      <c r="M561" s="8">
        <v>36</v>
      </c>
      <c r="N561" s="4">
        <f t="shared" si="8"/>
        <v>3.2727272727272729</v>
      </c>
    </row>
    <row r="562" spans="4:14" x14ac:dyDescent="0.25">
      <c r="D562" s="57"/>
      <c r="E562" s="57"/>
      <c r="F562" s="6" t="s">
        <v>307</v>
      </c>
      <c r="G562" s="8">
        <v>10</v>
      </c>
      <c r="H562" s="8">
        <v>1</v>
      </c>
      <c r="I562" s="8">
        <v>0</v>
      </c>
      <c r="J562" s="8">
        <v>0</v>
      </c>
      <c r="K562" s="8">
        <v>0</v>
      </c>
      <c r="L562" s="8">
        <v>11</v>
      </c>
      <c r="M562" s="8"/>
      <c r="N562" s="4"/>
    </row>
    <row r="563" spans="4:14" x14ac:dyDescent="0.25">
      <c r="D563" s="57"/>
      <c r="E563" s="57"/>
      <c r="F563" s="5" t="s">
        <v>343</v>
      </c>
      <c r="G563" s="8" t="s">
        <v>270</v>
      </c>
      <c r="H563" s="8" t="s">
        <v>271</v>
      </c>
      <c r="I563" s="8" t="s">
        <v>267</v>
      </c>
      <c r="J563" s="8" t="s">
        <v>263</v>
      </c>
      <c r="K563" s="8" t="s">
        <v>264</v>
      </c>
      <c r="L563" s="8"/>
      <c r="M563" s="8">
        <v>12</v>
      </c>
      <c r="N563" s="4">
        <f t="shared" si="8"/>
        <v>1.0909090909090908</v>
      </c>
    </row>
    <row r="564" spans="4:14" x14ac:dyDescent="0.25">
      <c r="D564" s="57"/>
      <c r="E564" s="57"/>
      <c r="F564" s="6" t="s">
        <v>308</v>
      </c>
      <c r="G564" s="8">
        <v>5</v>
      </c>
      <c r="H564" s="8">
        <v>6</v>
      </c>
      <c r="I564" s="8">
        <v>0</v>
      </c>
      <c r="J564" s="8">
        <v>0</v>
      </c>
      <c r="K564" s="8">
        <v>0</v>
      </c>
      <c r="L564" s="8">
        <v>11</v>
      </c>
      <c r="M564" s="8"/>
      <c r="N564" s="4"/>
    </row>
    <row r="565" spans="4:14" x14ac:dyDescent="0.25">
      <c r="D565" s="57"/>
      <c r="E565" s="57"/>
      <c r="F565" s="5" t="s">
        <v>344</v>
      </c>
      <c r="G565" s="8" t="s">
        <v>272</v>
      </c>
      <c r="H565" s="8" t="s">
        <v>273</v>
      </c>
      <c r="I565" s="8" t="s">
        <v>267</v>
      </c>
      <c r="J565" s="8" t="s">
        <v>263</v>
      </c>
      <c r="K565" s="8" t="s">
        <v>264</v>
      </c>
      <c r="L565" s="8"/>
      <c r="M565" s="8">
        <v>17</v>
      </c>
      <c r="N565" s="4">
        <f t="shared" si="8"/>
        <v>1.5454545454545454</v>
      </c>
    </row>
    <row r="566" spans="4:14" ht="33" x14ac:dyDescent="0.25">
      <c r="D566" s="57"/>
      <c r="E566" s="57"/>
      <c r="F566" s="6" t="s">
        <v>309</v>
      </c>
      <c r="G566" s="8">
        <v>0</v>
      </c>
      <c r="H566" s="8">
        <v>0</v>
      </c>
      <c r="I566" s="8">
        <v>0</v>
      </c>
      <c r="J566" s="8">
        <v>11</v>
      </c>
      <c r="K566" s="8">
        <v>0</v>
      </c>
      <c r="L566" s="8">
        <v>11</v>
      </c>
      <c r="M566" s="8"/>
      <c r="N566" s="4"/>
    </row>
    <row r="567" spans="4:14" x14ac:dyDescent="0.25">
      <c r="D567" s="57"/>
      <c r="E567" s="57"/>
      <c r="F567" s="5" t="s">
        <v>345</v>
      </c>
      <c r="G567" s="8" t="s">
        <v>260</v>
      </c>
      <c r="H567" s="8" t="s">
        <v>261</v>
      </c>
      <c r="I567" s="8" t="s">
        <v>267</v>
      </c>
      <c r="J567" s="8" t="s">
        <v>274</v>
      </c>
      <c r="K567" s="8" t="s">
        <v>264</v>
      </c>
      <c r="L567" s="8"/>
      <c r="M567" s="8">
        <v>44</v>
      </c>
      <c r="N567" s="4">
        <f t="shared" si="8"/>
        <v>4</v>
      </c>
    </row>
    <row r="568" spans="4:14" x14ac:dyDescent="0.25">
      <c r="D568" s="57"/>
      <c r="E568" s="57"/>
      <c r="F568" s="6" t="s">
        <v>310</v>
      </c>
      <c r="G568" s="8">
        <v>5</v>
      </c>
      <c r="H568" s="8">
        <v>6</v>
      </c>
      <c r="I568" s="8">
        <v>0</v>
      </c>
      <c r="J568" s="8">
        <v>0</v>
      </c>
      <c r="K568" s="8">
        <v>0</v>
      </c>
      <c r="L568" s="8">
        <v>11</v>
      </c>
      <c r="M568" s="8"/>
      <c r="N568" s="4"/>
    </row>
    <row r="569" spans="4:14" x14ac:dyDescent="0.25">
      <c r="D569" s="57"/>
      <c r="E569" s="57"/>
      <c r="F569" s="5" t="s">
        <v>346</v>
      </c>
      <c r="G569" s="8" t="s">
        <v>272</v>
      </c>
      <c r="H569" s="8" t="s">
        <v>273</v>
      </c>
      <c r="I569" s="8" t="s">
        <v>275</v>
      </c>
      <c r="J569" s="8" t="s">
        <v>263</v>
      </c>
      <c r="K569" s="8" t="s">
        <v>264</v>
      </c>
      <c r="L569" s="8"/>
      <c r="M569" s="8">
        <v>17</v>
      </c>
      <c r="N569" s="4">
        <f t="shared" si="8"/>
        <v>1.5454545454545454</v>
      </c>
    </row>
    <row r="570" spans="4:14" ht="33" x14ac:dyDescent="0.25">
      <c r="D570" s="57"/>
      <c r="E570" s="57"/>
      <c r="F570" s="6" t="s">
        <v>311</v>
      </c>
      <c r="G570" s="8">
        <v>7</v>
      </c>
      <c r="H570" s="8">
        <v>1</v>
      </c>
      <c r="I570" s="8">
        <v>3</v>
      </c>
      <c r="J570" s="8">
        <v>0</v>
      </c>
      <c r="K570" s="8">
        <v>0</v>
      </c>
      <c r="L570" s="8">
        <v>11</v>
      </c>
      <c r="M570" s="8"/>
      <c r="N570" s="4"/>
    </row>
    <row r="571" spans="4:14" x14ac:dyDescent="0.25">
      <c r="D571" s="57"/>
      <c r="E571" s="57"/>
      <c r="F571" s="5" t="s">
        <v>347</v>
      </c>
      <c r="G571" s="8" t="s">
        <v>276</v>
      </c>
      <c r="H571" s="8" t="s">
        <v>271</v>
      </c>
      <c r="I571" s="8" t="s">
        <v>277</v>
      </c>
      <c r="J571" s="8" t="s">
        <v>263</v>
      </c>
      <c r="K571" s="8" t="s">
        <v>264</v>
      </c>
      <c r="L571" s="8"/>
      <c r="M571" s="8">
        <v>18</v>
      </c>
      <c r="N571" s="4">
        <f t="shared" si="8"/>
        <v>1.6363636363636365</v>
      </c>
    </row>
    <row r="572" spans="4:14" x14ac:dyDescent="0.25">
      <c r="D572" s="57" t="s">
        <v>278</v>
      </c>
      <c r="E572" s="57" t="s">
        <v>23</v>
      </c>
      <c r="F572" s="6" t="s">
        <v>320</v>
      </c>
      <c r="G572" s="8">
        <v>10</v>
      </c>
      <c r="H572" s="8">
        <v>1</v>
      </c>
      <c r="I572" s="8">
        <v>0</v>
      </c>
      <c r="J572" s="8">
        <v>0</v>
      </c>
      <c r="K572" s="8">
        <v>0</v>
      </c>
      <c r="L572" s="8">
        <v>11</v>
      </c>
      <c r="M572" s="8"/>
      <c r="N572" s="4"/>
    </row>
    <row r="573" spans="4:14" x14ac:dyDescent="0.25">
      <c r="D573" s="57"/>
      <c r="E573" s="57"/>
      <c r="F573" s="5" t="s">
        <v>351</v>
      </c>
      <c r="G573" s="8" t="s">
        <v>270</v>
      </c>
      <c r="H573" s="8" t="s">
        <v>271</v>
      </c>
      <c r="I573" s="8" t="s">
        <v>267</v>
      </c>
      <c r="J573" s="8" t="s">
        <v>263</v>
      </c>
      <c r="K573" s="8" t="s">
        <v>264</v>
      </c>
      <c r="L573" s="8"/>
      <c r="M573" s="8">
        <v>12</v>
      </c>
      <c r="N573" s="4">
        <f t="shared" si="8"/>
        <v>1.0909090909090908</v>
      </c>
    </row>
    <row r="574" spans="4:14" x14ac:dyDescent="0.25">
      <c r="D574" s="57"/>
      <c r="E574" s="57"/>
      <c r="F574" s="6" t="s">
        <v>303</v>
      </c>
      <c r="G574" s="8">
        <v>7</v>
      </c>
      <c r="H574" s="8">
        <v>4</v>
      </c>
      <c r="I574" s="8">
        <v>0</v>
      </c>
      <c r="J574" s="8">
        <v>0</v>
      </c>
      <c r="K574" s="8">
        <v>0</v>
      </c>
      <c r="L574" s="8">
        <v>11</v>
      </c>
      <c r="M574" s="8"/>
      <c r="N574" s="4"/>
    </row>
    <row r="575" spans="4:14" x14ac:dyDescent="0.25">
      <c r="D575" s="57"/>
      <c r="E575" s="57"/>
      <c r="F575" s="5" t="s">
        <v>352</v>
      </c>
      <c r="G575" s="8" t="s">
        <v>276</v>
      </c>
      <c r="H575" s="8" t="s">
        <v>279</v>
      </c>
      <c r="I575" s="8" t="s">
        <v>267</v>
      </c>
      <c r="J575" s="8" t="s">
        <v>263</v>
      </c>
      <c r="K575" s="8" t="s">
        <v>264</v>
      </c>
      <c r="L575" s="8"/>
      <c r="M575" s="8">
        <v>15</v>
      </c>
      <c r="N575" s="4">
        <f t="shared" si="8"/>
        <v>1.3636363636363635</v>
      </c>
    </row>
    <row r="576" spans="4:14" x14ac:dyDescent="0.25">
      <c r="D576" s="57"/>
      <c r="E576" s="57"/>
      <c r="F576" s="6" t="s">
        <v>319</v>
      </c>
      <c r="G576" s="8">
        <v>1</v>
      </c>
      <c r="H576" s="8">
        <v>0</v>
      </c>
      <c r="I576" s="8">
        <v>0</v>
      </c>
      <c r="J576" s="8">
        <v>10</v>
      </c>
      <c r="K576" s="8">
        <v>0</v>
      </c>
      <c r="L576" s="8">
        <v>11</v>
      </c>
      <c r="M576" s="8"/>
      <c r="N576" s="4"/>
    </row>
    <row r="577" spans="4:14" x14ac:dyDescent="0.25">
      <c r="D577" s="57"/>
      <c r="E577" s="57"/>
      <c r="F577" s="5" t="s">
        <v>342</v>
      </c>
      <c r="G577" s="8" t="s">
        <v>280</v>
      </c>
      <c r="H577" s="8" t="s">
        <v>261</v>
      </c>
      <c r="I577" s="8" t="s">
        <v>267</v>
      </c>
      <c r="J577" s="8" t="s">
        <v>281</v>
      </c>
      <c r="K577" s="8" t="s">
        <v>264</v>
      </c>
      <c r="L577" s="8"/>
      <c r="M577" s="8">
        <v>41</v>
      </c>
      <c r="N577" s="4">
        <f t="shared" si="8"/>
        <v>3.7272727272727271</v>
      </c>
    </row>
    <row r="578" spans="4:14" x14ac:dyDescent="0.25">
      <c r="D578" s="57"/>
      <c r="E578" s="57"/>
      <c r="F578" s="6" t="s">
        <v>307</v>
      </c>
      <c r="G578" s="8">
        <v>1</v>
      </c>
      <c r="H578" s="8">
        <v>0</v>
      </c>
      <c r="I578" s="8">
        <v>6</v>
      </c>
      <c r="J578" s="8">
        <v>4</v>
      </c>
      <c r="K578" s="8">
        <v>0</v>
      </c>
      <c r="L578" s="8">
        <v>11</v>
      </c>
      <c r="M578" s="8"/>
      <c r="N578" s="4"/>
    </row>
    <row r="579" spans="4:14" x14ac:dyDescent="0.25">
      <c r="D579" s="57"/>
      <c r="E579" s="57"/>
      <c r="F579" s="5" t="s">
        <v>343</v>
      </c>
      <c r="G579" s="8" t="s">
        <v>280</v>
      </c>
      <c r="H579" s="8" t="s">
        <v>261</v>
      </c>
      <c r="I579" s="8" t="s">
        <v>282</v>
      </c>
      <c r="J579" s="8" t="s">
        <v>283</v>
      </c>
      <c r="K579" s="8" t="s">
        <v>264</v>
      </c>
      <c r="L579" s="8"/>
      <c r="M579" s="8">
        <v>35</v>
      </c>
      <c r="N579" s="4">
        <f t="shared" si="8"/>
        <v>3.1818181818181817</v>
      </c>
    </row>
    <row r="580" spans="4:14" x14ac:dyDescent="0.25">
      <c r="D580" s="57"/>
      <c r="E580" s="57"/>
      <c r="F580" s="6" t="s">
        <v>308</v>
      </c>
      <c r="G580" s="8">
        <v>0</v>
      </c>
      <c r="H580" s="8">
        <v>0</v>
      </c>
      <c r="I580" s="8">
        <v>11</v>
      </c>
      <c r="J580" s="8">
        <v>0</v>
      </c>
      <c r="K580" s="8">
        <v>0</v>
      </c>
      <c r="L580" s="8">
        <v>11</v>
      </c>
      <c r="M580" s="8"/>
      <c r="N580" s="4"/>
    </row>
    <row r="581" spans="4:14" x14ac:dyDescent="0.25">
      <c r="D581" s="57"/>
      <c r="E581" s="57"/>
      <c r="F581" s="5" t="s">
        <v>344</v>
      </c>
      <c r="G581" s="8" t="s">
        <v>260</v>
      </c>
      <c r="H581" s="8" t="s">
        <v>261</v>
      </c>
      <c r="I581" s="8" t="s">
        <v>262</v>
      </c>
      <c r="J581" s="8" t="s">
        <v>263</v>
      </c>
      <c r="K581" s="8" t="s">
        <v>264</v>
      </c>
      <c r="L581" s="8"/>
      <c r="M581" s="8">
        <v>33</v>
      </c>
      <c r="N581" s="4">
        <f t="shared" si="8"/>
        <v>3</v>
      </c>
    </row>
    <row r="582" spans="4:14" ht="33" x14ac:dyDescent="0.25">
      <c r="D582" s="57"/>
      <c r="E582" s="57"/>
      <c r="F582" s="6" t="s">
        <v>309</v>
      </c>
      <c r="G582" s="8">
        <v>0</v>
      </c>
      <c r="H582" s="8">
        <v>0</v>
      </c>
      <c r="I582" s="8">
        <v>0</v>
      </c>
      <c r="J582" s="8">
        <v>11</v>
      </c>
      <c r="K582" s="8">
        <v>0</v>
      </c>
      <c r="L582" s="8">
        <v>11</v>
      </c>
      <c r="M582" s="8"/>
      <c r="N582" s="4"/>
    </row>
    <row r="583" spans="4:14" x14ac:dyDescent="0.25">
      <c r="D583" s="57"/>
      <c r="E583" s="57"/>
      <c r="F583" s="5" t="s">
        <v>345</v>
      </c>
      <c r="G583" s="8" t="s">
        <v>260</v>
      </c>
      <c r="H583" s="8" t="s">
        <v>261</v>
      </c>
      <c r="I583" s="8" t="s">
        <v>267</v>
      </c>
      <c r="J583" s="8" t="s">
        <v>274</v>
      </c>
      <c r="K583" s="8" t="s">
        <v>264</v>
      </c>
      <c r="L583" s="8"/>
      <c r="M583" s="8">
        <v>44</v>
      </c>
      <c r="N583" s="4">
        <f t="shared" si="8"/>
        <v>4</v>
      </c>
    </row>
    <row r="584" spans="4:14" x14ac:dyDescent="0.25">
      <c r="D584" s="57"/>
      <c r="E584" s="57"/>
      <c r="F584" s="6" t="s">
        <v>310</v>
      </c>
      <c r="G584" s="8">
        <v>11</v>
      </c>
      <c r="H584" s="8">
        <v>0</v>
      </c>
      <c r="I584" s="8">
        <v>0</v>
      </c>
      <c r="J584" s="8">
        <v>0</v>
      </c>
      <c r="K584" s="8">
        <v>0</v>
      </c>
      <c r="L584" s="8">
        <v>11</v>
      </c>
      <c r="M584" s="8"/>
      <c r="N584" s="4"/>
    </row>
    <row r="585" spans="4:14" x14ac:dyDescent="0.25">
      <c r="D585" s="57"/>
      <c r="E585" s="57"/>
      <c r="F585" s="5" t="s">
        <v>346</v>
      </c>
      <c r="G585" s="8" t="s">
        <v>284</v>
      </c>
      <c r="H585" s="8" t="s">
        <v>261</v>
      </c>
      <c r="I585" s="8" t="s">
        <v>267</v>
      </c>
      <c r="J585" s="8" t="s">
        <v>263</v>
      </c>
      <c r="K585" s="8" t="s">
        <v>264</v>
      </c>
      <c r="L585" s="8"/>
      <c r="M585" s="8">
        <v>11</v>
      </c>
      <c r="N585" s="4">
        <f t="shared" ref="N585:N647" si="9">M585/L584</f>
        <v>1</v>
      </c>
    </row>
    <row r="586" spans="4:14" ht="33" x14ac:dyDescent="0.25">
      <c r="D586" s="57"/>
      <c r="E586" s="57"/>
      <c r="F586" s="6" t="s">
        <v>311</v>
      </c>
      <c r="G586" s="8">
        <v>1</v>
      </c>
      <c r="H586" s="8">
        <v>0</v>
      </c>
      <c r="I586" s="8">
        <v>0</v>
      </c>
      <c r="J586" s="8">
        <v>0</v>
      </c>
      <c r="K586" s="8">
        <v>10</v>
      </c>
      <c r="L586" s="8">
        <v>11</v>
      </c>
      <c r="M586" s="8"/>
      <c r="N586" s="4"/>
    </row>
    <row r="587" spans="4:14" x14ac:dyDescent="0.25">
      <c r="D587" s="57"/>
      <c r="E587" s="57"/>
      <c r="F587" s="5" t="s">
        <v>347</v>
      </c>
      <c r="G587" s="8" t="s">
        <v>280</v>
      </c>
      <c r="H587" s="8" t="s">
        <v>261</v>
      </c>
      <c r="I587" s="8" t="s">
        <v>267</v>
      </c>
      <c r="J587" s="8" t="s">
        <v>263</v>
      </c>
      <c r="K587" s="8" t="s">
        <v>285</v>
      </c>
      <c r="L587" s="8"/>
      <c r="M587" s="8">
        <v>51</v>
      </c>
      <c r="N587" s="4">
        <f t="shared" si="9"/>
        <v>4.6363636363636367</v>
      </c>
    </row>
    <row r="588" spans="4:14" x14ac:dyDescent="0.25">
      <c r="D588" s="57" t="s">
        <v>278</v>
      </c>
      <c r="E588" s="57" t="s">
        <v>22</v>
      </c>
      <c r="F588" s="6" t="s">
        <v>320</v>
      </c>
      <c r="G588" s="8">
        <v>1</v>
      </c>
      <c r="H588" s="8">
        <v>2</v>
      </c>
      <c r="I588" s="8">
        <v>4</v>
      </c>
      <c r="J588" s="8">
        <v>0</v>
      </c>
      <c r="K588" s="8">
        <v>0</v>
      </c>
      <c r="L588" s="8">
        <v>7</v>
      </c>
      <c r="M588" s="8"/>
      <c r="N588" s="4"/>
    </row>
    <row r="589" spans="4:14" x14ac:dyDescent="0.25">
      <c r="D589" s="57"/>
      <c r="E589" s="57"/>
      <c r="F589" s="5" t="s">
        <v>351</v>
      </c>
      <c r="G589" s="8" t="s">
        <v>280</v>
      </c>
      <c r="H589" s="8" t="s">
        <v>266</v>
      </c>
      <c r="I589" s="8" t="s">
        <v>286</v>
      </c>
      <c r="J589" s="8" t="s">
        <v>263</v>
      </c>
      <c r="K589" s="8" t="s">
        <v>264</v>
      </c>
      <c r="L589" s="8"/>
      <c r="M589" s="8">
        <v>17</v>
      </c>
      <c r="N589" s="4">
        <f t="shared" si="9"/>
        <v>2.4285714285714284</v>
      </c>
    </row>
    <row r="590" spans="4:14" x14ac:dyDescent="0.25">
      <c r="D590" s="57"/>
      <c r="E590" s="57"/>
      <c r="F590" s="6" t="s">
        <v>303</v>
      </c>
      <c r="G590" s="8">
        <v>3</v>
      </c>
      <c r="H590" s="8">
        <v>4</v>
      </c>
      <c r="I590" s="8">
        <v>0</v>
      </c>
      <c r="J590" s="8">
        <v>0</v>
      </c>
      <c r="K590" s="8">
        <v>0</v>
      </c>
      <c r="L590" s="8">
        <v>7</v>
      </c>
      <c r="M590" s="8"/>
      <c r="N590" s="4"/>
    </row>
    <row r="591" spans="4:14" x14ac:dyDescent="0.25">
      <c r="D591" s="57"/>
      <c r="E591" s="57"/>
      <c r="F591" s="5" t="s">
        <v>352</v>
      </c>
      <c r="G591" s="8" t="s">
        <v>287</v>
      </c>
      <c r="H591" s="8" t="s">
        <v>279</v>
      </c>
      <c r="I591" s="8" t="s">
        <v>267</v>
      </c>
      <c r="J591" s="8" t="s">
        <v>263</v>
      </c>
      <c r="K591" s="8" t="s">
        <v>264</v>
      </c>
      <c r="L591" s="8"/>
      <c r="M591" s="8">
        <v>11</v>
      </c>
      <c r="N591" s="4">
        <f t="shared" si="9"/>
        <v>1.5714285714285714</v>
      </c>
    </row>
    <row r="592" spans="4:14" x14ac:dyDescent="0.25">
      <c r="D592" s="57"/>
      <c r="E592" s="57"/>
      <c r="F592" s="6" t="s">
        <v>319</v>
      </c>
      <c r="G592" s="8">
        <v>0</v>
      </c>
      <c r="H592" s="8">
        <v>0</v>
      </c>
      <c r="I592" s="8">
        <v>7</v>
      </c>
      <c r="J592" s="8">
        <v>0</v>
      </c>
      <c r="K592" s="8">
        <v>0</v>
      </c>
      <c r="L592" s="8">
        <v>7</v>
      </c>
      <c r="M592" s="8"/>
      <c r="N592" s="4"/>
    </row>
    <row r="593" spans="4:14" x14ac:dyDescent="0.25">
      <c r="D593" s="57"/>
      <c r="E593" s="57"/>
      <c r="F593" s="5" t="s">
        <v>342</v>
      </c>
      <c r="G593" s="8" t="s">
        <v>260</v>
      </c>
      <c r="H593" s="8" t="s">
        <v>261</v>
      </c>
      <c r="I593" s="8" t="s">
        <v>288</v>
      </c>
      <c r="J593" s="8" t="s">
        <v>263</v>
      </c>
      <c r="K593" s="8" t="s">
        <v>264</v>
      </c>
      <c r="L593" s="8"/>
      <c r="M593" s="8">
        <v>21</v>
      </c>
      <c r="N593" s="4">
        <f t="shared" si="9"/>
        <v>3</v>
      </c>
    </row>
    <row r="594" spans="4:14" x14ac:dyDescent="0.25">
      <c r="D594" s="57"/>
      <c r="E594" s="57"/>
      <c r="F594" s="6" t="s">
        <v>307</v>
      </c>
      <c r="G594" s="8">
        <v>0</v>
      </c>
      <c r="H594" s="8">
        <v>1</v>
      </c>
      <c r="I594" s="8">
        <v>2</v>
      </c>
      <c r="J594" s="8">
        <v>4</v>
      </c>
      <c r="K594" s="8">
        <v>0</v>
      </c>
      <c r="L594" s="8">
        <v>7</v>
      </c>
      <c r="M594" s="8"/>
      <c r="N594" s="4"/>
    </row>
    <row r="595" spans="4:14" x14ac:dyDescent="0.25">
      <c r="D595" s="57"/>
      <c r="E595" s="57"/>
      <c r="F595" s="5" t="s">
        <v>343</v>
      </c>
      <c r="G595" s="8" t="s">
        <v>260</v>
      </c>
      <c r="H595" s="8" t="s">
        <v>271</v>
      </c>
      <c r="I595" s="8" t="s">
        <v>289</v>
      </c>
      <c r="J595" s="8" t="s">
        <v>283</v>
      </c>
      <c r="K595" s="8" t="s">
        <v>264</v>
      </c>
      <c r="L595" s="8"/>
      <c r="M595" s="8">
        <v>24</v>
      </c>
      <c r="N595" s="4">
        <f t="shared" si="9"/>
        <v>3.4285714285714284</v>
      </c>
    </row>
    <row r="596" spans="4:14" x14ac:dyDescent="0.25">
      <c r="D596" s="57"/>
      <c r="E596" s="57"/>
      <c r="F596" s="6" t="s">
        <v>308</v>
      </c>
      <c r="G596" s="8">
        <v>0</v>
      </c>
      <c r="H596" s="8">
        <v>0</v>
      </c>
      <c r="I596" s="8">
        <v>0</v>
      </c>
      <c r="J596" s="8">
        <v>7</v>
      </c>
      <c r="K596" s="8">
        <v>0</v>
      </c>
      <c r="L596" s="8">
        <v>7</v>
      </c>
      <c r="M596" s="8"/>
      <c r="N596" s="4"/>
    </row>
    <row r="597" spans="4:14" x14ac:dyDescent="0.25">
      <c r="D597" s="57"/>
      <c r="E597" s="57"/>
      <c r="F597" s="5" t="s">
        <v>344</v>
      </c>
      <c r="G597" s="8" t="s">
        <v>260</v>
      </c>
      <c r="H597" s="8" t="s">
        <v>261</v>
      </c>
      <c r="I597" s="8" t="s">
        <v>267</v>
      </c>
      <c r="J597" s="8" t="s">
        <v>290</v>
      </c>
      <c r="K597" s="8" t="s">
        <v>264</v>
      </c>
      <c r="L597" s="8"/>
      <c r="M597" s="8">
        <v>28</v>
      </c>
      <c r="N597" s="4">
        <f t="shared" si="9"/>
        <v>4</v>
      </c>
    </row>
    <row r="598" spans="4:14" ht="33" x14ac:dyDescent="0.25">
      <c r="D598" s="57"/>
      <c r="E598" s="57"/>
      <c r="F598" s="6" t="s">
        <v>309</v>
      </c>
      <c r="G598" s="8">
        <v>0</v>
      </c>
      <c r="H598" s="8">
        <v>0</v>
      </c>
      <c r="I598" s="8">
        <v>0</v>
      </c>
      <c r="J598" s="8">
        <v>7</v>
      </c>
      <c r="K598" s="8">
        <v>0</v>
      </c>
      <c r="L598" s="8">
        <v>7</v>
      </c>
      <c r="M598" s="8"/>
      <c r="N598" s="4"/>
    </row>
    <row r="599" spans="4:14" x14ac:dyDescent="0.25">
      <c r="D599" s="57"/>
      <c r="E599" s="57"/>
      <c r="F599" s="5" t="s">
        <v>345</v>
      </c>
      <c r="G599" s="8" t="s">
        <v>260</v>
      </c>
      <c r="H599" s="8" t="s">
        <v>261</v>
      </c>
      <c r="I599" s="8" t="s">
        <v>267</v>
      </c>
      <c r="J599" s="8" t="s">
        <v>290</v>
      </c>
      <c r="K599" s="8" t="s">
        <v>264</v>
      </c>
      <c r="L599" s="8"/>
      <c r="M599" s="8">
        <v>28</v>
      </c>
      <c r="N599" s="4">
        <f t="shared" si="9"/>
        <v>4</v>
      </c>
    </row>
    <row r="600" spans="4:14" x14ac:dyDescent="0.25">
      <c r="D600" s="57"/>
      <c r="E600" s="57"/>
      <c r="F600" s="6" t="s">
        <v>310</v>
      </c>
      <c r="G600" s="8">
        <v>7</v>
      </c>
      <c r="H600" s="8">
        <v>0</v>
      </c>
      <c r="I600" s="8">
        <v>0</v>
      </c>
      <c r="J600" s="8">
        <v>0</v>
      </c>
      <c r="K600" s="8">
        <v>0</v>
      </c>
      <c r="L600" s="8">
        <v>7</v>
      </c>
      <c r="M600" s="8"/>
      <c r="N600" s="4"/>
    </row>
    <row r="601" spans="4:14" x14ac:dyDescent="0.25">
      <c r="D601" s="57"/>
      <c r="E601" s="57"/>
      <c r="F601" s="5" t="s">
        <v>346</v>
      </c>
      <c r="G601" s="8" t="s">
        <v>276</v>
      </c>
      <c r="H601" s="8" t="s">
        <v>261</v>
      </c>
      <c r="I601" s="8" t="s">
        <v>267</v>
      </c>
      <c r="J601" s="8" t="s">
        <v>263</v>
      </c>
      <c r="K601" s="8" t="s">
        <v>264</v>
      </c>
      <c r="L601" s="8"/>
      <c r="M601" s="8">
        <v>7</v>
      </c>
      <c r="N601" s="4">
        <f t="shared" si="9"/>
        <v>1</v>
      </c>
    </row>
    <row r="602" spans="4:14" ht="33" x14ac:dyDescent="0.25">
      <c r="D602" s="57"/>
      <c r="E602" s="57"/>
      <c r="F602" s="6" t="s">
        <v>311</v>
      </c>
      <c r="G602" s="8">
        <v>0</v>
      </c>
      <c r="H602" s="8">
        <v>0</v>
      </c>
      <c r="I602" s="8">
        <v>0</v>
      </c>
      <c r="J602" s="8">
        <v>7</v>
      </c>
      <c r="K602" s="8">
        <v>0</v>
      </c>
      <c r="L602" s="8">
        <v>7</v>
      </c>
      <c r="M602" s="8"/>
      <c r="N602" s="4"/>
    </row>
    <row r="603" spans="4:14" x14ac:dyDescent="0.25">
      <c r="D603" s="57"/>
      <c r="E603" s="57"/>
      <c r="F603" s="5" t="s">
        <v>347</v>
      </c>
      <c r="G603" s="8" t="s">
        <v>260</v>
      </c>
      <c r="H603" s="8" t="s">
        <v>261</v>
      </c>
      <c r="I603" s="8" t="s">
        <v>267</v>
      </c>
      <c r="J603" s="8" t="s">
        <v>290</v>
      </c>
      <c r="K603" s="8" t="s">
        <v>264</v>
      </c>
      <c r="L603" s="8"/>
      <c r="M603" s="8">
        <v>28</v>
      </c>
      <c r="N603" s="4">
        <f t="shared" si="9"/>
        <v>4</v>
      </c>
    </row>
    <row r="604" spans="4:14" x14ac:dyDescent="0.25">
      <c r="D604" s="57" t="s">
        <v>291</v>
      </c>
      <c r="E604" s="57" t="s">
        <v>21</v>
      </c>
      <c r="F604" s="6" t="s">
        <v>320</v>
      </c>
      <c r="G604" s="8">
        <v>10</v>
      </c>
      <c r="H604" s="8">
        <v>0</v>
      </c>
      <c r="I604" s="8">
        <v>0</v>
      </c>
      <c r="J604" s="8">
        <v>0</v>
      </c>
      <c r="K604" s="8">
        <v>0</v>
      </c>
      <c r="L604" s="8">
        <v>10</v>
      </c>
      <c r="M604" s="8"/>
      <c r="N604" s="4"/>
    </row>
    <row r="605" spans="4:14" x14ac:dyDescent="0.25">
      <c r="D605" s="57"/>
      <c r="E605" s="57"/>
      <c r="F605" s="5" t="s">
        <v>351</v>
      </c>
      <c r="G605" s="8" t="s">
        <v>245</v>
      </c>
      <c r="H605" s="8" t="s">
        <v>212</v>
      </c>
      <c r="I605" s="8" t="s">
        <v>204</v>
      </c>
      <c r="J605" s="8" t="s">
        <v>205</v>
      </c>
      <c r="K605" s="8" t="s">
        <v>210</v>
      </c>
      <c r="L605" s="8"/>
      <c r="M605" s="8">
        <v>10</v>
      </c>
      <c r="N605" s="4">
        <f t="shared" si="9"/>
        <v>1</v>
      </c>
    </row>
    <row r="606" spans="4:14" x14ac:dyDescent="0.25">
      <c r="D606" s="57"/>
      <c r="E606" s="57"/>
      <c r="F606" s="6" t="s">
        <v>303</v>
      </c>
      <c r="G606" s="8">
        <v>10</v>
      </c>
      <c r="H606" s="8">
        <v>0</v>
      </c>
      <c r="I606" s="8">
        <v>0</v>
      </c>
      <c r="J606" s="8">
        <v>0</v>
      </c>
      <c r="K606" s="8">
        <v>0</v>
      </c>
      <c r="L606" s="8">
        <v>10</v>
      </c>
      <c r="M606" s="8"/>
      <c r="N606" s="4"/>
    </row>
    <row r="607" spans="4:14" x14ac:dyDescent="0.25">
      <c r="D607" s="57"/>
      <c r="E607" s="57"/>
      <c r="F607" s="5" t="s">
        <v>352</v>
      </c>
      <c r="G607" s="8" t="s">
        <v>245</v>
      </c>
      <c r="H607" s="8" t="s">
        <v>212</v>
      </c>
      <c r="I607" s="8" t="s">
        <v>204</v>
      </c>
      <c r="J607" s="8" t="s">
        <v>205</v>
      </c>
      <c r="K607" s="8" t="s">
        <v>210</v>
      </c>
      <c r="L607" s="8"/>
      <c r="M607" s="8">
        <v>10</v>
      </c>
      <c r="N607" s="4">
        <f t="shared" si="9"/>
        <v>1</v>
      </c>
    </row>
    <row r="608" spans="4:14" x14ac:dyDescent="0.25">
      <c r="D608" s="57"/>
      <c r="E608" s="57"/>
      <c r="F608" s="6" t="s">
        <v>319</v>
      </c>
      <c r="G608" s="8">
        <v>10</v>
      </c>
      <c r="H608" s="8">
        <v>0</v>
      </c>
      <c r="I608" s="8">
        <v>0</v>
      </c>
      <c r="J608" s="8">
        <v>0</v>
      </c>
      <c r="K608" s="8">
        <v>0</v>
      </c>
      <c r="L608" s="8">
        <v>10</v>
      </c>
      <c r="M608" s="8"/>
      <c r="N608" s="4"/>
    </row>
    <row r="609" spans="4:14" x14ac:dyDescent="0.25">
      <c r="D609" s="57"/>
      <c r="E609" s="57"/>
      <c r="F609" s="5" t="s">
        <v>342</v>
      </c>
      <c r="G609" s="8" t="s">
        <v>245</v>
      </c>
      <c r="H609" s="8" t="s">
        <v>212</v>
      </c>
      <c r="I609" s="8" t="s">
        <v>204</v>
      </c>
      <c r="J609" s="8" t="s">
        <v>205</v>
      </c>
      <c r="K609" s="8" t="s">
        <v>210</v>
      </c>
      <c r="L609" s="8"/>
      <c r="M609" s="8">
        <v>10</v>
      </c>
      <c r="N609" s="4">
        <f t="shared" si="9"/>
        <v>1</v>
      </c>
    </row>
    <row r="610" spans="4:14" x14ac:dyDescent="0.25">
      <c r="D610" s="57"/>
      <c r="E610" s="57"/>
      <c r="F610" s="6" t="s">
        <v>307</v>
      </c>
      <c r="G610" s="8">
        <v>10</v>
      </c>
      <c r="H610" s="8">
        <v>0</v>
      </c>
      <c r="I610" s="8">
        <v>0</v>
      </c>
      <c r="J610" s="8">
        <v>0</v>
      </c>
      <c r="K610" s="8">
        <v>0</v>
      </c>
      <c r="L610" s="8">
        <v>10</v>
      </c>
      <c r="M610" s="8"/>
      <c r="N610" s="4"/>
    </row>
    <row r="611" spans="4:14" x14ac:dyDescent="0.25">
      <c r="D611" s="57"/>
      <c r="E611" s="57"/>
      <c r="F611" s="5" t="s">
        <v>343</v>
      </c>
      <c r="G611" s="8" t="s">
        <v>245</v>
      </c>
      <c r="H611" s="8" t="s">
        <v>212</v>
      </c>
      <c r="I611" s="8" t="s">
        <v>204</v>
      </c>
      <c r="J611" s="8" t="s">
        <v>205</v>
      </c>
      <c r="K611" s="8" t="s">
        <v>210</v>
      </c>
      <c r="L611" s="8"/>
      <c r="M611" s="8">
        <v>10</v>
      </c>
      <c r="N611" s="4">
        <f t="shared" si="9"/>
        <v>1</v>
      </c>
    </row>
    <row r="612" spans="4:14" x14ac:dyDescent="0.25">
      <c r="D612" s="57"/>
      <c r="E612" s="57"/>
      <c r="F612" s="6" t="s">
        <v>308</v>
      </c>
      <c r="G612" s="8">
        <v>10</v>
      </c>
      <c r="H612" s="8">
        <v>0</v>
      </c>
      <c r="I612" s="8">
        <v>0</v>
      </c>
      <c r="J612" s="8">
        <v>0</v>
      </c>
      <c r="K612" s="8">
        <v>0</v>
      </c>
      <c r="L612" s="8">
        <v>10</v>
      </c>
      <c r="M612" s="8"/>
      <c r="N612" s="4"/>
    </row>
    <row r="613" spans="4:14" x14ac:dyDescent="0.25">
      <c r="D613" s="57"/>
      <c r="E613" s="57"/>
      <c r="F613" s="5" t="s">
        <v>344</v>
      </c>
      <c r="G613" s="8" t="s">
        <v>245</v>
      </c>
      <c r="H613" s="8" t="s">
        <v>212</v>
      </c>
      <c r="I613" s="8" t="s">
        <v>204</v>
      </c>
      <c r="J613" s="8" t="s">
        <v>205</v>
      </c>
      <c r="K613" s="8" t="s">
        <v>210</v>
      </c>
      <c r="L613" s="8"/>
      <c r="M613" s="8">
        <v>10</v>
      </c>
      <c r="N613" s="4">
        <f t="shared" si="9"/>
        <v>1</v>
      </c>
    </row>
    <row r="614" spans="4:14" ht="33" x14ac:dyDescent="0.25">
      <c r="D614" s="57"/>
      <c r="E614" s="57"/>
      <c r="F614" s="6" t="s">
        <v>309</v>
      </c>
      <c r="G614" s="8">
        <v>10</v>
      </c>
      <c r="H614" s="8">
        <v>0</v>
      </c>
      <c r="I614" s="8">
        <v>0</v>
      </c>
      <c r="J614" s="8">
        <v>0</v>
      </c>
      <c r="K614" s="8">
        <v>0</v>
      </c>
      <c r="L614" s="8">
        <v>10</v>
      </c>
      <c r="M614" s="8"/>
      <c r="N614" s="4"/>
    </row>
    <row r="615" spans="4:14" x14ac:dyDescent="0.25">
      <c r="D615" s="57"/>
      <c r="E615" s="57"/>
      <c r="F615" s="5" t="s">
        <v>345</v>
      </c>
      <c r="G615" s="8" t="s">
        <v>245</v>
      </c>
      <c r="H615" s="8" t="s">
        <v>212</v>
      </c>
      <c r="I615" s="8" t="s">
        <v>204</v>
      </c>
      <c r="J615" s="8" t="s">
        <v>205</v>
      </c>
      <c r="K615" s="8" t="s">
        <v>210</v>
      </c>
      <c r="L615" s="8"/>
      <c r="M615" s="8">
        <v>10</v>
      </c>
      <c r="N615" s="4">
        <f t="shared" si="9"/>
        <v>1</v>
      </c>
    </row>
    <row r="616" spans="4:14" x14ac:dyDescent="0.25">
      <c r="D616" s="57"/>
      <c r="E616" s="57"/>
      <c r="F616" s="6" t="s">
        <v>310</v>
      </c>
      <c r="G616" s="8">
        <v>0</v>
      </c>
      <c r="H616" s="8">
        <v>10</v>
      </c>
      <c r="I616" s="8">
        <v>0</v>
      </c>
      <c r="J616" s="8">
        <v>0</v>
      </c>
      <c r="K616" s="8">
        <v>0</v>
      </c>
      <c r="L616" s="8">
        <v>10</v>
      </c>
      <c r="M616" s="8"/>
      <c r="N616" s="4"/>
    </row>
    <row r="617" spans="4:14" x14ac:dyDescent="0.25">
      <c r="D617" s="57"/>
      <c r="E617" s="57"/>
      <c r="F617" s="5" t="s">
        <v>346</v>
      </c>
      <c r="G617" s="8" t="s">
        <v>227</v>
      </c>
      <c r="H617" s="8" t="s">
        <v>292</v>
      </c>
      <c r="I617" s="8" t="s">
        <v>204</v>
      </c>
      <c r="J617" s="8" t="s">
        <v>205</v>
      </c>
      <c r="K617" s="8" t="s">
        <v>210</v>
      </c>
      <c r="L617" s="8"/>
      <c r="M617" s="8">
        <v>20</v>
      </c>
      <c r="N617" s="4">
        <f t="shared" si="9"/>
        <v>2</v>
      </c>
    </row>
    <row r="618" spans="4:14" ht="33" x14ac:dyDescent="0.25">
      <c r="D618" s="57"/>
      <c r="E618" s="57"/>
      <c r="F618" s="6" t="s">
        <v>311</v>
      </c>
      <c r="G618" s="8">
        <v>10</v>
      </c>
      <c r="H618" s="8">
        <v>0</v>
      </c>
      <c r="I618" s="8">
        <v>0</v>
      </c>
      <c r="J618" s="8">
        <v>0</v>
      </c>
      <c r="K618" s="8">
        <v>0</v>
      </c>
      <c r="L618" s="8">
        <v>10</v>
      </c>
      <c r="M618" s="8"/>
      <c r="N618" s="4"/>
    </row>
    <row r="619" spans="4:14" x14ac:dyDescent="0.25">
      <c r="D619" s="57"/>
      <c r="E619" s="57"/>
      <c r="F619" s="5" t="s">
        <v>347</v>
      </c>
      <c r="G619" s="8" t="s">
        <v>245</v>
      </c>
      <c r="H619" s="8" t="s">
        <v>212</v>
      </c>
      <c r="I619" s="8" t="s">
        <v>204</v>
      </c>
      <c r="J619" s="8" t="s">
        <v>205</v>
      </c>
      <c r="K619" s="8" t="s">
        <v>210</v>
      </c>
      <c r="L619" s="8"/>
      <c r="M619" s="8">
        <v>10</v>
      </c>
      <c r="N619" s="4">
        <f t="shared" si="9"/>
        <v>1</v>
      </c>
    </row>
    <row r="620" spans="4:14" x14ac:dyDescent="0.25">
      <c r="D620" s="57" t="s">
        <v>291</v>
      </c>
      <c r="E620" s="57" t="s">
        <v>23</v>
      </c>
      <c r="F620" s="6" t="s">
        <v>320</v>
      </c>
      <c r="G620" s="8">
        <v>7</v>
      </c>
      <c r="H620" s="8">
        <v>0</v>
      </c>
      <c r="I620" s="8">
        <v>0</v>
      </c>
      <c r="J620" s="8">
        <v>0</v>
      </c>
      <c r="K620" s="8">
        <v>0</v>
      </c>
      <c r="L620" s="8">
        <v>7</v>
      </c>
      <c r="M620" s="8"/>
      <c r="N620" s="4"/>
    </row>
    <row r="621" spans="4:14" x14ac:dyDescent="0.25">
      <c r="D621" s="57"/>
      <c r="E621" s="57"/>
      <c r="F621" s="5" t="s">
        <v>351</v>
      </c>
      <c r="G621" s="8" t="s">
        <v>236</v>
      </c>
      <c r="H621" s="8" t="s">
        <v>212</v>
      </c>
      <c r="I621" s="8" t="s">
        <v>204</v>
      </c>
      <c r="J621" s="8" t="s">
        <v>205</v>
      </c>
      <c r="K621" s="8" t="s">
        <v>210</v>
      </c>
      <c r="L621" s="8"/>
      <c r="M621" s="8">
        <v>7</v>
      </c>
      <c r="N621" s="4">
        <f t="shared" si="9"/>
        <v>1</v>
      </c>
    </row>
    <row r="622" spans="4:14" x14ac:dyDescent="0.25">
      <c r="D622" s="57"/>
      <c r="E622" s="57"/>
      <c r="F622" s="6" t="s">
        <v>303</v>
      </c>
      <c r="G622" s="8">
        <v>7</v>
      </c>
      <c r="H622" s="8">
        <v>0</v>
      </c>
      <c r="I622" s="8">
        <v>0</v>
      </c>
      <c r="J622" s="8">
        <v>0</v>
      </c>
      <c r="K622" s="8">
        <v>0</v>
      </c>
      <c r="L622" s="8">
        <v>7</v>
      </c>
      <c r="M622" s="8"/>
      <c r="N622" s="4"/>
    </row>
    <row r="623" spans="4:14" x14ac:dyDescent="0.25">
      <c r="D623" s="57"/>
      <c r="E623" s="57"/>
      <c r="F623" s="5" t="s">
        <v>352</v>
      </c>
      <c r="G623" s="8" t="s">
        <v>236</v>
      </c>
      <c r="H623" s="8" t="s">
        <v>212</v>
      </c>
      <c r="I623" s="8" t="s">
        <v>204</v>
      </c>
      <c r="J623" s="8" t="s">
        <v>205</v>
      </c>
      <c r="K623" s="8" t="s">
        <v>210</v>
      </c>
      <c r="L623" s="8"/>
      <c r="M623" s="8">
        <v>7</v>
      </c>
      <c r="N623" s="4">
        <f t="shared" si="9"/>
        <v>1</v>
      </c>
    </row>
    <row r="624" spans="4:14" x14ac:dyDescent="0.25">
      <c r="D624" s="57"/>
      <c r="E624" s="57"/>
      <c r="F624" s="6" t="s">
        <v>319</v>
      </c>
      <c r="G624" s="8">
        <v>7</v>
      </c>
      <c r="H624" s="8">
        <v>0</v>
      </c>
      <c r="I624" s="8">
        <v>0</v>
      </c>
      <c r="J624" s="8">
        <v>0</v>
      </c>
      <c r="K624" s="8">
        <v>0</v>
      </c>
      <c r="L624" s="8">
        <v>7</v>
      </c>
      <c r="M624" s="8"/>
      <c r="N624" s="4"/>
    </row>
    <row r="625" spans="4:14" x14ac:dyDescent="0.25">
      <c r="D625" s="57"/>
      <c r="E625" s="57"/>
      <c r="F625" s="5" t="s">
        <v>342</v>
      </c>
      <c r="G625" s="8" t="s">
        <v>236</v>
      </c>
      <c r="H625" s="8" t="s">
        <v>212</v>
      </c>
      <c r="I625" s="8" t="s">
        <v>204</v>
      </c>
      <c r="J625" s="8" t="s">
        <v>205</v>
      </c>
      <c r="K625" s="8" t="s">
        <v>210</v>
      </c>
      <c r="L625" s="8"/>
      <c r="M625" s="8">
        <v>7</v>
      </c>
      <c r="N625" s="4">
        <f t="shared" si="9"/>
        <v>1</v>
      </c>
    </row>
    <row r="626" spans="4:14" x14ac:dyDescent="0.25">
      <c r="D626" s="57"/>
      <c r="E626" s="57"/>
      <c r="F626" s="6" t="s">
        <v>307</v>
      </c>
      <c r="G626" s="8">
        <v>7</v>
      </c>
      <c r="H626" s="8">
        <v>0</v>
      </c>
      <c r="I626" s="8">
        <v>0</v>
      </c>
      <c r="J626" s="8">
        <v>0</v>
      </c>
      <c r="K626" s="8">
        <v>0</v>
      </c>
      <c r="L626" s="8">
        <v>7</v>
      </c>
      <c r="M626" s="8"/>
      <c r="N626" s="4"/>
    </row>
    <row r="627" spans="4:14" x14ac:dyDescent="0.25">
      <c r="D627" s="57"/>
      <c r="E627" s="57"/>
      <c r="F627" s="5" t="s">
        <v>343</v>
      </c>
      <c r="G627" s="8" t="s">
        <v>236</v>
      </c>
      <c r="H627" s="8" t="s">
        <v>212</v>
      </c>
      <c r="I627" s="8" t="s">
        <v>204</v>
      </c>
      <c r="J627" s="8" t="s">
        <v>205</v>
      </c>
      <c r="K627" s="8" t="s">
        <v>210</v>
      </c>
      <c r="L627" s="8"/>
      <c r="M627" s="8">
        <v>7</v>
      </c>
      <c r="N627" s="4">
        <f t="shared" si="9"/>
        <v>1</v>
      </c>
    </row>
    <row r="628" spans="4:14" x14ac:dyDescent="0.25">
      <c r="D628" s="57"/>
      <c r="E628" s="57"/>
      <c r="F628" s="6" t="s">
        <v>308</v>
      </c>
      <c r="G628" s="8">
        <v>7</v>
      </c>
      <c r="H628" s="8">
        <v>0</v>
      </c>
      <c r="I628" s="8">
        <v>0</v>
      </c>
      <c r="J628" s="8">
        <v>0</v>
      </c>
      <c r="K628" s="8">
        <v>0</v>
      </c>
      <c r="L628" s="8">
        <v>7</v>
      </c>
      <c r="M628" s="8"/>
      <c r="N628" s="4"/>
    </row>
    <row r="629" spans="4:14" x14ac:dyDescent="0.25">
      <c r="D629" s="57"/>
      <c r="E629" s="57"/>
      <c r="F629" s="5" t="s">
        <v>344</v>
      </c>
      <c r="G629" s="8" t="s">
        <v>236</v>
      </c>
      <c r="H629" s="8" t="s">
        <v>212</v>
      </c>
      <c r="I629" s="8" t="s">
        <v>204</v>
      </c>
      <c r="J629" s="8" t="s">
        <v>205</v>
      </c>
      <c r="K629" s="8" t="s">
        <v>210</v>
      </c>
      <c r="L629" s="8"/>
      <c r="M629" s="8">
        <v>7</v>
      </c>
      <c r="N629" s="4">
        <f t="shared" si="9"/>
        <v>1</v>
      </c>
    </row>
    <row r="630" spans="4:14" ht="33" x14ac:dyDescent="0.25">
      <c r="D630" s="57"/>
      <c r="E630" s="57"/>
      <c r="F630" s="6" t="s">
        <v>309</v>
      </c>
      <c r="G630" s="8">
        <v>7</v>
      </c>
      <c r="H630" s="8">
        <v>0</v>
      </c>
      <c r="I630" s="8">
        <v>0</v>
      </c>
      <c r="J630" s="8">
        <v>0</v>
      </c>
      <c r="K630" s="8">
        <v>0</v>
      </c>
      <c r="L630" s="8">
        <v>7</v>
      </c>
      <c r="M630" s="8"/>
      <c r="N630" s="4"/>
    </row>
    <row r="631" spans="4:14" x14ac:dyDescent="0.25">
      <c r="D631" s="57"/>
      <c r="E631" s="57"/>
      <c r="F631" s="5" t="s">
        <v>345</v>
      </c>
      <c r="G631" s="8" t="s">
        <v>236</v>
      </c>
      <c r="H631" s="8" t="s">
        <v>212</v>
      </c>
      <c r="I631" s="8" t="s">
        <v>204</v>
      </c>
      <c r="J631" s="8" t="s">
        <v>205</v>
      </c>
      <c r="K631" s="8" t="s">
        <v>210</v>
      </c>
      <c r="L631" s="8"/>
      <c r="M631" s="8">
        <v>7</v>
      </c>
      <c r="N631" s="4">
        <f t="shared" si="9"/>
        <v>1</v>
      </c>
    </row>
    <row r="632" spans="4:14" x14ac:dyDescent="0.25">
      <c r="D632" s="57"/>
      <c r="E632" s="57"/>
      <c r="F632" s="6" t="s">
        <v>310</v>
      </c>
      <c r="G632" s="8">
        <v>7</v>
      </c>
      <c r="H632" s="8">
        <v>0</v>
      </c>
      <c r="I632" s="8">
        <v>0</v>
      </c>
      <c r="J632" s="8">
        <v>0</v>
      </c>
      <c r="K632" s="8">
        <v>0</v>
      </c>
      <c r="L632" s="8">
        <v>7</v>
      </c>
      <c r="M632" s="8"/>
      <c r="N632" s="4"/>
    </row>
    <row r="633" spans="4:14" x14ac:dyDescent="0.25">
      <c r="D633" s="57"/>
      <c r="E633" s="57"/>
      <c r="F633" s="5" t="s">
        <v>346</v>
      </c>
      <c r="G633" s="8" t="s">
        <v>236</v>
      </c>
      <c r="H633" s="8" t="s">
        <v>212</v>
      </c>
      <c r="I633" s="8" t="s">
        <v>204</v>
      </c>
      <c r="J633" s="8" t="s">
        <v>205</v>
      </c>
      <c r="K633" s="8" t="s">
        <v>210</v>
      </c>
      <c r="L633" s="8"/>
      <c r="M633" s="8">
        <v>7</v>
      </c>
      <c r="N633" s="4">
        <f t="shared" si="9"/>
        <v>1</v>
      </c>
    </row>
    <row r="634" spans="4:14" ht="33" x14ac:dyDescent="0.25">
      <c r="D634" s="57"/>
      <c r="E634" s="57"/>
      <c r="F634" s="6" t="s">
        <v>311</v>
      </c>
      <c r="G634" s="8">
        <v>7</v>
      </c>
      <c r="H634" s="8">
        <v>0</v>
      </c>
      <c r="I634" s="8">
        <v>0</v>
      </c>
      <c r="J634" s="8">
        <v>0</v>
      </c>
      <c r="K634" s="8">
        <v>0</v>
      </c>
      <c r="L634" s="8">
        <v>7</v>
      </c>
      <c r="M634" s="8"/>
      <c r="N634" s="4"/>
    </row>
    <row r="635" spans="4:14" x14ac:dyDescent="0.25">
      <c r="D635" s="57"/>
      <c r="E635" s="57"/>
      <c r="F635" s="5" t="s">
        <v>347</v>
      </c>
      <c r="G635" s="8" t="s">
        <v>236</v>
      </c>
      <c r="H635" s="8" t="s">
        <v>212</v>
      </c>
      <c r="I635" s="8" t="s">
        <v>204</v>
      </c>
      <c r="J635" s="8" t="s">
        <v>205</v>
      </c>
      <c r="K635" s="8" t="s">
        <v>210</v>
      </c>
      <c r="L635" s="8"/>
      <c r="M635" s="8">
        <v>7</v>
      </c>
      <c r="N635" s="4">
        <f t="shared" si="9"/>
        <v>1</v>
      </c>
    </row>
    <row r="636" spans="4:14" x14ac:dyDescent="0.25">
      <c r="D636" s="57" t="s">
        <v>291</v>
      </c>
      <c r="E636" s="57" t="s">
        <v>22</v>
      </c>
      <c r="F636" s="6" t="s">
        <v>320</v>
      </c>
      <c r="G636" s="8">
        <v>4</v>
      </c>
      <c r="H636" s="8">
        <v>1</v>
      </c>
      <c r="I636" s="8">
        <v>6</v>
      </c>
      <c r="J636" s="8">
        <v>0</v>
      </c>
      <c r="K636" s="8">
        <v>0</v>
      </c>
      <c r="L636" s="8">
        <v>11</v>
      </c>
      <c r="M636" s="8"/>
      <c r="N636" s="4"/>
    </row>
    <row r="637" spans="4:14" x14ac:dyDescent="0.25">
      <c r="D637" s="57"/>
      <c r="E637" s="57"/>
      <c r="F637" s="5" t="s">
        <v>351</v>
      </c>
      <c r="G637" s="8" t="s">
        <v>240</v>
      </c>
      <c r="H637" s="8" t="s">
        <v>293</v>
      </c>
      <c r="I637" s="8" t="s">
        <v>228</v>
      </c>
      <c r="J637" s="8" t="s">
        <v>205</v>
      </c>
      <c r="K637" s="8" t="s">
        <v>210</v>
      </c>
      <c r="L637" s="8"/>
      <c r="M637" s="8">
        <v>24</v>
      </c>
      <c r="N637" s="4">
        <f t="shared" si="9"/>
        <v>2.1818181818181817</v>
      </c>
    </row>
    <row r="638" spans="4:14" x14ac:dyDescent="0.25">
      <c r="D638" s="57"/>
      <c r="E638" s="57"/>
      <c r="F638" s="6" t="s">
        <v>303</v>
      </c>
      <c r="G638" s="8">
        <v>0</v>
      </c>
      <c r="H638" s="8">
        <v>0</v>
      </c>
      <c r="I638" s="8">
        <v>11</v>
      </c>
      <c r="J638" s="8">
        <v>0</v>
      </c>
      <c r="K638" s="8">
        <v>0</v>
      </c>
      <c r="L638" s="8">
        <v>11</v>
      </c>
      <c r="M638" s="8"/>
      <c r="N638" s="4"/>
    </row>
    <row r="639" spans="4:14" x14ac:dyDescent="0.25">
      <c r="D639" s="57"/>
      <c r="E639" s="57"/>
      <c r="F639" s="5" t="s">
        <v>352</v>
      </c>
      <c r="G639" s="8" t="s">
        <v>227</v>
      </c>
      <c r="H639" s="8" t="s">
        <v>212</v>
      </c>
      <c r="I639" s="8" t="s">
        <v>294</v>
      </c>
      <c r="J639" s="8" t="s">
        <v>205</v>
      </c>
      <c r="K639" s="8" t="s">
        <v>210</v>
      </c>
      <c r="L639" s="8"/>
      <c r="M639" s="8">
        <v>33</v>
      </c>
      <c r="N639" s="4">
        <f t="shared" si="9"/>
        <v>3</v>
      </c>
    </row>
    <row r="640" spans="4:14" x14ac:dyDescent="0.25">
      <c r="D640" s="57"/>
      <c r="E640" s="57"/>
      <c r="F640" s="6" t="s">
        <v>319</v>
      </c>
      <c r="G640" s="8">
        <v>11</v>
      </c>
      <c r="H640" s="8">
        <v>0</v>
      </c>
      <c r="I640" s="8">
        <v>0</v>
      </c>
      <c r="J640" s="8">
        <v>0</v>
      </c>
      <c r="K640" s="8">
        <v>0</v>
      </c>
      <c r="L640" s="8">
        <v>11</v>
      </c>
      <c r="M640" s="8"/>
      <c r="N640" s="4"/>
    </row>
    <row r="641" spans="4:14" x14ac:dyDescent="0.25">
      <c r="D641" s="57"/>
      <c r="E641" s="57"/>
      <c r="F641" s="5" t="s">
        <v>342</v>
      </c>
      <c r="G641" s="8" t="s">
        <v>284</v>
      </c>
      <c r="H641" s="8" t="s">
        <v>261</v>
      </c>
      <c r="I641" s="8" t="s">
        <v>267</v>
      </c>
      <c r="J641" s="8" t="s">
        <v>263</v>
      </c>
      <c r="K641" s="8" t="s">
        <v>264</v>
      </c>
      <c r="L641" s="8"/>
      <c r="M641" s="8">
        <v>11</v>
      </c>
      <c r="N641" s="4">
        <f t="shared" si="9"/>
        <v>1</v>
      </c>
    </row>
    <row r="642" spans="4:14" x14ac:dyDescent="0.25">
      <c r="D642" s="57"/>
      <c r="E642" s="57"/>
      <c r="F642" s="6" t="s">
        <v>307</v>
      </c>
      <c r="G642" s="8">
        <v>11</v>
      </c>
      <c r="H642" s="8">
        <v>0</v>
      </c>
      <c r="I642" s="8">
        <v>0</v>
      </c>
      <c r="J642" s="8">
        <v>0</v>
      </c>
      <c r="K642" s="8">
        <v>0</v>
      </c>
      <c r="L642" s="8">
        <v>11</v>
      </c>
      <c r="M642" s="8"/>
      <c r="N642" s="4"/>
    </row>
    <row r="643" spans="4:14" x14ac:dyDescent="0.25">
      <c r="D643" s="57"/>
      <c r="E643" s="57"/>
      <c r="F643" s="5" t="s">
        <v>343</v>
      </c>
      <c r="G643" s="8" t="s">
        <v>284</v>
      </c>
      <c r="H643" s="8" t="s">
        <v>261</v>
      </c>
      <c r="I643" s="8" t="s">
        <v>267</v>
      </c>
      <c r="J643" s="8" t="s">
        <v>263</v>
      </c>
      <c r="K643" s="8" t="s">
        <v>264</v>
      </c>
      <c r="L643" s="8"/>
      <c r="M643" s="8">
        <v>11</v>
      </c>
      <c r="N643" s="4">
        <f t="shared" si="9"/>
        <v>1</v>
      </c>
    </row>
    <row r="644" spans="4:14" x14ac:dyDescent="0.25">
      <c r="D644" s="57"/>
      <c r="E644" s="57"/>
      <c r="F644" s="6" t="s">
        <v>308</v>
      </c>
      <c r="G644" s="8">
        <v>11</v>
      </c>
      <c r="H644" s="8">
        <v>0</v>
      </c>
      <c r="I644" s="8">
        <v>0</v>
      </c>
      <c r="J644" s="8">
        <v>0</v>
      </c>
      <c r="K644" s="8">
        <v>0</v>
      </c>
      <c r="L644" s="8">
        <v>11</v>
      </c>
      <c r="M644" s="8"/>
      <c r="N644" s="4"/>
    </row>
    <row r="645" spans="4:14" x14ac:dyDescent="0.25">
      <c r="D645" s="57"/>
      <c r="E645" s="57"/>
      <c r="F645" s="5" t="s">
        <v>344</v>
      </c>
      <c r="G645" s="8" t="s">
        <v>284</v>
      </c>
      <c r="H645" s="8" t="s">
        <v>261</v>
      </c>
      <c r="I645" s="8" t="s">
        <v>267</v>
      </c>
      <c r="J645" s="8" t="s">
        <v>263</v>
      </c>
      <c r="K645" s="8" t="s">
        <v>264</v>
      </c>
      <c r="L645" s="8"/>
      <c r="M645" s="8">
        <v>11</v>
      </c>
      <c r="N645" s="4">
        <f t="shared" si="9"/>
        <v>1</v>
      </c>
    </row>
    <row r="646" spans="4:14" ht="33" x14ac:dyDescent="0.25">
      <c r="D646" s="57"/>
      <c r="E646" s="57"/>
      <c r="F646" s="6" t="s">
        <v>309</v>
      </c>
      <c r="G646" s="8">
        <v>0</v>
      </c>
      <c r="H646" s="8">
        <v>0</v>
      </c>
      <c r="I646" s="8">
        <v>11</v>
      </c>
      <c r="J646" s="8">
        <v>0</v>
      </c>
      <c r="K646" s="8">
        <v>0</v>
      </c>
      <c r="L646" s="8">
        <v>11</v>
      </c>
      <c r="M646" s="8"/>
      <c r="N646" s="4"/>
    </row>
    <row r="647" spans="4:14" x14ac:dyDescent="0.25">
      <c r="D647" s="57"/>
      <c r="E647" s="57"/>
      <c r="F647" s="5" t="s">
        <v>345</v>
      </c>
      <c r="G647" s="8" t="s">
        <v>227</v>
      </c>
      <c r="H647" s="8" t="s">
        <v>212</v>
      </c>
      <c r="I647" s="8" t="s">
        <v>294</v>
      </c>
      <c r="J647" s="8" t="s">
        <v>205</v>
      </c>
      <c r="K647" s="8" t="s">
        <v>210</v>
      </c>
      <c r="L647" s="8"/>
      <c r="M647" s="8">
        <v>33</v>
      </c>
      <c r="N647" s="4">
        <f t="shared" si="9"/>
        <v>3</v>
      </c>
    </row>
    <row r="648" spans="4:14" x14ac:dyDescent="0.25">
      <c r="D648" s="57"/>
      <c r="E648" s="57"/>
      <c r="F648" s="6" t="s">
        <v>310</v>
      </c>
      <c r="G648" s="8">
        <v>11</v>
      </c>
      <c r="H648" s="8">
        <v>0</v>
      </c>
      <c r="I648" s="8">
        <v>0</v>
      </c>
      <c r="J648" s="8">
        <v>0</v>
      </c>
      <c r="K648" s="8">
        <v>0</v>
      </c>
      <c r="L648" s="8">
        <v>11</v>
      </c>
      <c r="M648" s="8"/>
      <c r="N648" s="4"/>
    </row>
    <row r="649" spans="4:14" x14ac:dyDescent="0.25">
      <c r="D649" s="57"/>
      <c r="E649" s="57"/>
      <c r="F649" s="5" t="s">
        <v>346</v>
      </c>
      <c r="G649" s="8" t="s">
        <v>284</v>
      </c>
      <c r="H649" s="8" t="s">
        <v>261</v>
      </c>
      <c r="I649" s="8" t="s">
        <v>267</v>
      </c>
      <c r="J649" s="8" t="s">
        <v>263</v>
      </c>
      <c r="K649" s="8" t="s">
        <v>264</v>
      </c>
      <c r="L649" s="8"/>
      <c r="M649" s="8">
        <v>11</v>
      </c>
      <c r="N649" s="4">
        <f t="shared" ref="N649:N711" si="10">M649/L648</f>
        <v>1</v>
      </c>
    </row>
    <row r="650" spans="4:14" ht="33" x14ac:dyDescent="0.25">
      <c r="D650" s="57"/>
      <c r="E650" s="57"/>
      <c r="F650" s="6" t="s">
        <v>311</v>
      </c>
      <c r="G650" s="8">
        <v>11</v>
      </c>
      <c r="H650" s="8">
        <v>0</v>
      </c>
      <c r="I650" s="8">
        <v>0</v>
      </c>
      <c r="J650" s="8">
        <v>0</v>
      </c>
      <c r="K650" s="8">
        <v>0</v>
      </c>
      <c r="L650" s="8">
        <v>11</v>
      </c>
      <c r="M650" s="8"/>
      <c r="N650" s="4"/>
    </row>
    <row r="651" spans="4:14" x14ac:dyDescent="0.25">
      <c r="D651" s="57"/>
      <c r="E651" s="57"/>
      <c r="F651" s="5" t="s">
        <v>347</v>
      </c>
      <c r="G651" s="8" t="s">
        <v>284</v>
      </c>
      <c r="H651" s="8" t="s">
        <v>261</v>
      </c>
      <c r="I651" s="8" t="s">
        <v>267</v>
      </c>
      <c r="J651" s="8" t="s">
        <v>263</v>
      </c>
      <c r="K651" s="8" t="s">
        <v>264</v>
      </c>
      <c r="L651" s="8"/>
      <c r="M651" s="8">
        <v>11</v>
      </c>
      <c r="N651" s="4">
        <f t="shared" si="10"/>
        <v>1</v>
      </c>
    </row>
    <row r="652" spans="4:14" x14ac:dyDescent="0.25">
      <c r="D652" s="57" t="s">
        <v>295</v>
      </c>
      <c r="E652" s="57" t="s">
        <v>21</v>
      </c>
      <c r="F652" s="11" t="s">
        <v>321</v>
      </c>
      <c r="G652" s="4">
        <v>10</v>
      </c>
      <c r="H652" s="4">
        <v>0</v>
      </c>
      <c r="I652" s="4">
        <v>0</v>
      </c>
      <c r="J652" s="4">
        <v>0</v>
      </c>
      <c r="K652" s="4">
        <v>0</v>
      </c>
      <c r="L652" s="4">
        <v>10</v>
      </c>
      <c r="M652" s="9"/>
      <c r="N652" s="4"/>
    </row>
    <row r="653" spans="4:14" x14ac:dyDescent="0.25">
      <c r="D653" s="57"/>
      <c r="E653" s="57"/>
      <c r="F653" s="11" t="s">
        <v>351</v>
      </c>
      <c r="G653" s="4">
        <v>10</v>
      </c>
      <c r="H653" s="4">
        <v>0</v>
      </c>
      <c r="I653" s="4">
        <v>0</v>
      </c>
      <c r="J653" s="4">
        <v>0</v>
      </c>
      <c r="K653" s="4">
        <v>0</v>
      </c>
      <c r="L653" s="9"/>
      <c r="M653" s="4">
        <v>10</v>
      </c>
      <c r="N653" s="4">
        <f t="shared" si="10"/>
        <v>1</v>
      </c>
    </row>
    <row r="654" spans="4:14" x14ac:dyDescent="0.25">
      <c r="D654" s="57"/>
      <c r="E654" s="57"/>
      <c r="F654" s="5" t="s">
        <v>14</v>
      </c>
      <c r="G654" s="4">
        <v>9</v>
      </c>
      <c r="H654" s="4">
        <v>1</v>
      </c>
      <c r="I654" s="4">
        <v>0</v>
      </c>
      <c r="J654" s="4">
        <v>0</v>
      </c>
      <c r="K654" s="4">
        <v>0</v>
      </c>
      <c r="L654" s="4">
        <v>10</v>
      </c>
      <c r="M654" s="9"/>
      <c r="N654" s="4"/>
    </row>
    <row r="655" spans="4:14" x14ac:dyDescent="0.25">
      <c r="D655" s="57"/>
      <c r="E655" s="57"/>
      <c r="F655" s="11" t="s">
        <v>352</v>
      </c>
      <c r="G655" s="4">
        <v>9</v>
      </c>
      <c r="H655" s="4">
        <v>2</v>
      </c>
      <c r="I655" s="4">
        <v>0</v>
      </c>
      <c r="J655" s="4">
        <v>0</v>
      </c>
      <c r="K655" s="4">
        <v>0</v>
      </c>
      <c r="L655" s="9"/>
      <c r="M655" s="4">
        <v>11</v>
      </c>
      <c r="N655" s="4">
        <f t="shared" si="10"/>
        <v>1.1000000000000001</v>
      </c>
    </row>
    <row r="656" spans="4:14" x14ac:dyDescent="0.25">
      <c r="D656" s="57"/>
      <c r="E656" s="57"/>
      <c r="F656" s="5" t="s">
        <v>15</v>
      </c>
      <c r="G656" s="4">
        <v>7</v>
      </c>
      <c r="H656" s="4">
        <v>3</v>
      </c>
      <c r="I656" s="4">
        <v>0</v>
      </c>
      <c r="J656" s="4">
        <v>0</v>
      </c>
      <c r="K656" s="4">
        <v>0</v>
      </c>
      <c r="L656" s="4">
        <v>10</v>
      </c>
      <c r="M656" s="9"/>
      <c r="N656" s="4"/>
    </row>
    <row r="657" spans="4:14" x14ac:dyDescent="0.25">
      <c r="D657" s="57"/>
      <c r="E657" s="57"/>
      <c r="F657" s="5" t="s">
        <v>342</v>
      </c>
      <c r="G657" s="4">
        <v>7</v>
      </c>
      <c r="H657" s="4">
        <v>6</v>
      </c>
      <c r="I657" s="4">
        <v>0</v>
      </c>
      <c r="J657" s="4">
        <v>0</v>
      </c>
      <c r="K657" s="4">
        <v>0</v>
      </c>
      <c r="L657" s="9"/>
      <c r="M657" s="4">
        <v>13</v>
      </c>
      <c r="N657" s="4">
        <f t="shared" si="10"/>
        <v>1.3</v>
      </c>
    </row>
    <row r="658" spans="4:14" x14ac:dyDescent="0.25">
      <c r="D658" s="57"/>
      <c r="E658" s="57"/>
      <c r="F658" s="5" t="s">
        <v>16</v>
      </c>
      <c r="G658" s="4">
        <v>0</v>
      </c>
      <c r="H658" s="4">
        <v>1</v>
      </c>
      <c r="I658" s="4">
        <v>9</v>
      </c>
      <c r="J658" s="4">
        <v>0</v>
      </c>
      <c r="K658" s="4">
        <v>0</v>
      </c>
      <c r="L658" s="4">
        <v>10</v>
      </c>
      <c r="M658" s="9"/>
      <c r="N658" s="4"/>
    </row>
    <row r="659" spans="4:14" x14ac:dyDescent="0.25">
      <c r="D659" s="57"/>
      <c r="E659" s="57"/>
      <c r="F659" s="11" t="s">
        <v>343</v>
      </c>
      <c r="G659" s="4">
        <v>0</v>
      </c>
      <c r="H659" s="4">
        <v>2</v>
      </c>
      <c r="I659" s="4">
        <v>27</v>
      </c>
      <c r="J659" s="4">
        <v>0</v>
      </c>
      <c r="K659" s="4">
        <v>0</v>
      </c>
      <c r="L659" s="9"/>
      <c r="M659" s="4">
        <v>29</v>
      </c>
      <c r="N659" s="4">
        <f t="shared" si="10"/>
        <v>2.9</v>
      </c>
    </row>
    <row r="660" spans="4:14" x14ac:dyDescent="0.25">
      <c r="D660" s="57"/>
      <c r="E660" s="57"/>
      <c r="F660" s="5" t="s">
        <v>17</v>
      </c>
      <c r="G660" s="4">
        <v>0</v>
      </c>
      <c r="H660" s="4">
        <v>0</v>
      </c>
      <c r="I660" s="4">
        <v>9</v>
      </c>
      <c r="J660" s="4">
        <v>1</v>
      </c>
      <c r="K660" s="4">
        <v>0</v>
      </c>
      <c r="L660" s="4">
        <v>10</v>
      </c>
      <c r="M660" s="9"/>
      <c r="N660" s="4"/>
    </row>
    <row r="661" spans="4:14" x14ac:dyDescent="0.25">
      <c r="D661" s="57"/>
      <c r="E661" s="57"/>
      <c r="F661" s="11" t="s">
        <v>344</v>
      </c>
      <c r="G661" s="4">
        <v>0</v>
      </c>
      <c r="H661" s="4">
        <v>0</v>
      </c>
      <c r="I661" s="4">
        <v>27</v>
      </c>
      <c r="J661" s="4">
        <v>4</v>
      </c>
      <c r="K661" s="4">
        <v>0</v>
      </c>
      <c r="L661" s="9"/>
      <c r="M661" s="4">
        <v>31</v>
      </c>
      <c r="N661" s="4">
        <f t="shared" si="10"/>
        <v>3.1</v>
      </c>
    </row>
    <row r="662" spans="4:14" ht="33" x14ac:dyDescent="0.25">
      <c r="D662" s="57"/>
      <c r="E662" s="57"/>
      <c r="F662" s="5" t="s">
        <v>18</v>
      </c>
      <c r="G662" s="4">
        <v>3</v>
      </c>
      <c r="H662" s="4">
        <v>6</v>
      </c>
      <c r="I662" s="4">
        <v>1</v>
      </c>
      <c r="J662" s="4">
        <v>0</v>
      </c>
      <c r="K662" s="4">
        <v>0</v>
      </c>
      <c r="L662" s="4">
        <v>10</v>
      </c>
      <c r="M662" s="9"/>
      <c r="N662" s="4"/>
    </row>
    <row r="663" spans="4:14" x14ac:dyDescent="0.25">
      <c r="D663" s="57"/>
      <c r="E663" s="57"/>
      <c r="F663" s="11" t="s">
        <v>345</v>
      </c>
      <c r="G663" s="4">
        <v>3</v>
      </c>
      <c r="H663" s="4">
        <v>12</v>
      </c>
      <c r="I663" s="4">
        <v>3</v>
      </c>
      <c r="J663" s="4">
        <v>0</v>
      </c>
      <c r="K663" s="4">
        <v>0</v>
      </c>
      <c r="L663" s="9"/>
      <c r="M663" s="4">
        <v>18</v>
      </c>
      <c r="N663" s="4">
        <f t="shared" si="10"/>
        <v>1.8</v>
      </c>
    </row>
    <row r="664" spans="4:14" x14ac:dyDescent="0.25">
      <c r="D664" s="57"/>
      <c r="E664" s="57"/>
      <c r="F664" s="5" t="s">
        <v>19</v>
      </c>
      <c r="G664" s="4">
        <v>8</v>
      </c>
      <c r="H664" s="4">
        <v>2</v>
      </c>
      <c r="I664" s="4">
        <v>0</v>
      </c>
      <c r="J664" s="4">
        <v>0</v>
      </c>
      <c r="K664" s="4">
        <v>0</v>
      </c>
      <c r="L664" s="4">
        <v>10</v>
      </c>
      <c r="M664" s="9"/>
      <c r="N664" s="4"/>
    </row>
    <row r="665" spans="4:14" x14ac:dyDescent="0.25">
      <c r="D665" s="57"/>
      <c r="E665" s="57"/>
      <c r="F665" s="11" t="s">
        <v>346</v>
      </c>
      <c r="G665" s="4">
        <v>8</v>
      </c>
      <c r="H665" s="4">
        <v>4</v>
      </c>
      <c r="I665" s="4">
        <v>0</v>
      </c>
      <c r="J665" s="4">
        <v>0</v>
      </c>
      <c r="K665" s="4">
        <v>0</v>
      </c>
      <c r="L665" s="9"/>
      <c r="M665" s="4">
        <v>12</v>
      </c>
      <c r="N665" s="4">
        <f t="shared" si="10"/>
        <v>1.2</v>
      </c>
    </row>
    <row r="666" spans="4:14" ht="33" x14ac:dyDescent="0.25">
      <c r="D666" s="57"/>
      <c r="E666" s="57"/>
      <c r="F666" s="5" t="s">
        <v>20</v>
      </c>
      <c r="G666" s="4">
        <v>10</v>
      </c>
      <c r="H666" s="4">
        <v>0</v>
      </c>
      <c r="I666" s="4">
        <v>0</v>
      </c>
      <c r="J666" s="4">
        <v>0</v>
      </c>
      <c r="K666" s="4">
        <v>0</v>
      </c>
      <c r="L666" s="4">
        <v>10</v>
      </c>
      <c r="M666" s="9"/>
      <c r="N666" s="4"/>
    </row>
    <row r="667" spans="4:14" x14ac:dyDescent="0.25">
      <c r="D667" s="57"/>
      <c r="E667" s="57"/>
      <c r="F667" s="11" t="s">
        <v>347</v>
      </c>
      <c r="G667" s="4">
        <v>10</v>
      </c>
      <c r="H667" s="4">
        <v>0</v>
      </c>
      <c r="I667" s="4">
        <v>0</v>
      </c>
      <c r="J667" s="4">
        <v>0</v>
      </c>
      <c r="K667" s="4">
        <v>0</v>
      </c>
      <c r="L667" s="9"/>
      <c r="M667" s="4">
        <v>10</v>
      </c>
      <c r="N667" s="4">
        <f t="shared" si="10"/>
        <v>1</v>
      </c>
    </row>
    <row r="668" spans="4:14" x14ac:dyDescent="0.25">
      <c r="D668" s="57" t="s">
        <v>295</v>
      </c>
      <c r="E668" s="57" t="s">
        <v>23</v>
      </c>
      <c r="F668" s="11" t="s">
        <v>8</v>
      </c>
      <c r="G668" s="4">
        <v>14</v>
      </c>
      <c r="H668" s="4">
        <v>0</v>
      </c>
      <c r="I668" s="4">
        <v>5</v>
      </c>
      <c r="J668" s="4">
        <v>0</v>
      </c>
      <c r="K668" s="4">
        <v>0</v>
      </c>
      <c r="L668" s="4">
        <v>19</v>
      </c>
      <c r="M668" s="9"/>
      <c r="N668" s="4"/>
    </row>
    <row r="669" spans="4:14" x14ac:dyDescent="0.25">
      <c r="D669" s="57"/>
      <c r="E669" s="57"/>
      <c r="F669" s="11" t="s">
        <v>351</v>
      </c>
      <c r="G669" s="4">
        <v>14</v>
      </c>
      <c r="H669" s="4">
        <v>0</v>
      </c>
      <c r="I669" s="4">
        <v>15</v>
      </c>
      <c r="J669" s="4">
        <v>0</v>
      </c>
      <c r="K669" s="4">
        <v>0</v>
      </c>
      <c r="L669" s="9"/>
      <c r="M669" s="4">
        <v>29</v>
      </c>
      <c r="N669" s="4">
        <f t="shared" si="10"/>
        <v>1.5263157894736843</v>
      </c>
    </row>
    <row r="670" spans="4:14" x14ac:dyDescent="0.25">
      <c r="D670" s="57"/>
      <c r="E670" s="57"/>
      <c r="F670" s="5" t="s">
        <v>14</v>
      </c>
      <c r="G670" s="4">
        <v>16</v>
      </c>
      <c r="H670" s="4">
        <v>3</v>
      </c>
      <c r="I670" s="4">
        <v>0</v>
      </c>
      <c r="J670" s="4">
        <v>0</v>
      </c>
      <c r="K670" s="4">
        <v>0</v>
      </c>
      <c r="L670" s="4">
        <v>19</v>
      </c>
      <c r="M670" s="9"/>
      <c r="N670" s="4"/>
    </row>
    <row r="671" spans="4:14" x14ac:dyDescent="0.25">
      <c r="D671" s="57"/>
      <c r="E671" s="57"/>
      <c r="F671" s="11" t="s">
        <v>352</v>
      </c>
      <c r="G671" s="4">
        <v>16</v>
      </c>
      <c r="H671" s="4">
        <v>6</v>
      </c>
      <c r="I671" s="4">
        <v>0</v>
      </c>
      <c r="J671" s="4">
        <v>0</v>
      </c>
      <c r="K671" s="4">
        <v>0</v>
      </c>
      <c r="L671" s="9"/>
      <c r="M671" s="4">
        <v>22</v>
      </c>
      <c r="N671" s="4">
        <f t="shared" si="10"/>
        <v>1.1578947368421053</v>
      </c>
    </row>
    <row r="672" spans="4:14" x14ac:dyDescent="0.25">
      <c r="D672" s="57"/>
      <c r="E672" s="57"/>
      <c r="F672" s="5" t="s">
        <v>15</v>
      </c>
      <c r="G672" s="4">
        <v>19</v>
      </c>
      <c r="H672" s="4">
        <v>0</v>
      </c>
      <c r="I672" s="4">
        <v>0</v>
      </c>
      <c r="J672" s="4">
        <v>0</v>
      </c>
      <c r="K672" s="4">
        <v>0</v>
      </c>
      <c r="L672" s="4">
        <v>19</v>
      </c>
      <c r="M672" s="9"/>
      <c r="N672" s="4"/>
    </row>
    <row r="673" spans="4:14" x14ac:dyDescent="0.25">
      <c r="D673" s="57"/>
      <c r="E673" s="57"/>
      <c r="F673" s="5" t="s">
        <v>342</v>
      </c>
      <c r="G673" s="4">
        <v>19</v>
      </c>
      <c r="H673" s="4">
        <v>0</v>
      </c>
      <c r="I673" s="4">
        <v>0</v>
      </c>
      <c r="J673" s="4">
        <v>0</v>
      </c>
      <c r="K673" s="4">
        <v>0</v>
      </c>
      <c r="L673" s="9"/>
      <c r="M673" s="4">
        <v>19</v>
      </c>
      <c r="N673" s="4">
        <f t="shared" si="10"/>
        <v>1</v>
      </c>
    </row>
    <row r="674" spans="4:14" x14ac:dyDescent="0.25">
      <c r="D674" s="57"/>
      <c r="E674" s="57"/>
      <c r="F674" s="5" t="s">
        <v>16</v>
      </c>
      <c r="G674" s="4">
        <v>0</v>
      </c>
      <c r="H674" s="4">
        <v>0</v>
      </c>
      <c r="I674" s="4">
        <v>13</v>
      </c>
      <c r="J674" s="4">
        <v>6</v>
      </c>
      <c r="K674" s="4">
        <v>0</v>
      </c>
      <c r="L674" s="4">
        <v>19</v>
      </c>
      <c r="M674" s="9"/>
      <c r="N674" s="4"/>
    </row>
    <row r="675" spans="4:14" x14ac:dyDescent="0.25">
      <c r="D675" s="57"/>
      <c r="E675" s="57"/>
      <c r="F675" s="11" t="s">
        <v>343</v>
      </c>
      <c r="G675" s="4">
        <v>0</v>
      </c>
      <c r="H675" s="4">
        <v>0</v>
      </c>
      <c r="I675" s="4">
        <v>39</v>
      </c>
      <c r="J675" s="4">
        <v>24</v>
      </c>
      <c r="K675" s="4">
        <v>0</v>
      </c>
      <c r="L675" s="9"/>
      <c r="M675" s="4">
        <v>63</v>
      </c>
      <c r="N675" s="4">
        <f t="shared" si="10"/>
        <v>3.3157894736842106</v>
      </c>
    </row>
    <row r="676" spans="4:14" x14ac:dyDescent="0.25">
      <c r="D676" s="57"/>
      <c r="E676" s="57"/>
      <c r="F676" s="5" t="s">
        <v>17</v>
      </c>
      <c r="G676" s="4">
        <v>0</v>
      </c>
      <c r="H676" s="4">
        <v>0</v>
      </c>
      <c r="I676" s="4">
        <v>1</v>
      </c>
      <c r="J676" s="4">
        <v>18</v>
      </c>
      <c r="K676" s="4">
        <v>0</v>
      </c>
      <c r="L676" s="4">
        <v>19</v>
      </c>
      <c r="M676" s="9"/>
      <c r="N676" s="4"/>
    </row>
    <row r="677" spans="4:14" x14ac:dyDescent="0.25">
      <c r="D677" s="57"/>
      <c r="E677" s="57"/>
      <c r="F677" s="11" t="s">
        <v>344</v>
      </c>
      <c r="G677" s="4">
        <v>0</v>
      </c>
      <c r="H677" s="4">
        <v>0</v>
      </c>
      <c r="I677" s="4">
        <v>3</v>
      </c>
      <c r="J677" s="4">
        <v>72</v>
      </c>
      <c r="K677" s="4">
        <v>0</v>
      </c>
      <c r="L677" s="9"/>
      <c r="M677" s="4">
        <v>75</v>
      </c>
      <c r="N677" s="4">
        <f t="shared" si="10"/>
        <v>3.9473684210526314</v>
      </c>
    </row>
    <row r="678" spans="4:14" ht="33" x14ac:dyDescent="0.25">
      <c r="D678" s="57"/>
      <c r="E678" s="57"/>
      <c r="F678" s="5" t="s">
        <v>18</v>
      </c>
      <c r="G678" s="4">
        <v>10</v>
      </c>
      <c r="H678" s="4">
        <v>7</v>
      </c>
      <c r="I678" s="4">
        <v>2</v>
      </c>
      <c r="J678" s="4">
        <v>0</v>
      </c>
      <c r="K678" s="4">
        <v>0</v>
      </c>
      <c r="L678" s="4">
        <v>19</v>
      </c>
      <c r="M678" s="9"/>
      <c r="N678" s="4"/>
    </row>
    <row r="679" spans="4:14" x14ac:dyDescent="0.25">
      <c r="D679" s="57"/>
      <c r="E679" s="57"/>
      <c r="F679" s="11" t="s">
        <v>345</v>
      </c>
      <c r="G679" s="4">
        <v>10</v>
      </c>
      <c r="H679" s="4">
        <v>14</v>
      </c>
      <c r="I679" s="4">
        <v>6</v>
      </c>
      <c r="J679" s="4">
        <v>0</v>
      </c>
      <c r="K679" s="4">
        <v>0</v>
      </c>
      <c r="L679" s="9"/>
      <c r="M679" s="4">
        <v>30</v>
      </c>
      <c r="N679" s="4">
        <f t="shared" si="10"/>
        <v>1.5789473684210527</v>
      </c>
    </row>
    <row r="680" spans="4:14" x14ac:dyDescent="0.25">
      <c r="D680" s="57"/>
      <c r="E680" s="57"/>
      <c r="F680" s="5" t="s">
        <v>19</v>
      </c>
      <c r="G680" s="4">
        <v>19</v>
      </c>
      <c r="H680" s="4">
        <v>0</v>
      </c>
      <c r="I680" s="4">
        <v>0</v>
      </c>
      <c r="J680" s="4">
        <v>0</v>
      </c>
      <c r="K680" s="4">
        <v>0</v>
      </c>
      <c r="L680" s="4">
        <v>19</v>
      </c>
      <c r="M680" s="9"/>
      <c r="N680" s="4"/>
    </row>
    <row r="681" spans="4:14" x14ac:dyDescent="0.25">
      <c r="D681" s="57"/>
      <c r="E681" s="57"/>
      <c r="F681" s="11" t="s">
        <v>346</v>
      </c>
      <c r="G681" s="4">
        <v>19</v>
      </c>
      <c r="H681" s="4">
        <v>0</v>
      </c>
      <c r="I681" s="4">
        <v>0</v>
      </c>
      <c r="J681" s="4">
        <v>0</v>
      </c>
      <c r="K681" s="4">
        <v>0</v>
      </c>
      <c r="L681" s="9"/>
      <c r="M681" s="4">
        <v>19</v>
      </c>
      <c r="N681" s="4">
        <f t="shared" si="10"/>
        <v>1</v>
      </c>
    </row>
    <row r="682" spans="4:14" ht="33" x14ac:dyDescent="0.25">
      <c r="D682" s="57"/>
      <c r="E682" s="57"/>
      <c r="F682" s="5" t="s">
        <v>20</v>
      </c>
      <c r="G682" s="4">
        <v>19</v>
      </c>
      <c r="H682" s="4">
        <v>0</v>
      </c>
      <c r="I682" s="4">
        <v>0</v>
      </c>
      <c r="J682" s="4">
        <v>0</v>
      </c>
      <c r="K682" s="4">
        <v>0</v>
      </c>
      <c r="L682" s="4">
        <v>19</v>
      </c>
      <c r="M682" s="9"/>
      <c r="N682" s="4"/>
    </row>
    <row r="683" spans="4:14" x14ac:dyDescent="0.25">
      <c r="D683" s="57"/>
      <c r="E683" s="57"/>
      <c r="F683" s="11" t="s">
        <v>347</v>
      </c>
      <c r="G683" s="4">
        <v>19</v>
      </c>
      <c r="H683" s="4">
        <v>0</v>
      </c>
      <c r="I683" s="4">
        <v>0</v>
      </c>
      <c r="J683" s="4">
        <v>0</v>
      </c>
      <c r="K683" s="4">
        <v>0</v>
      </c>
      <c r="L683" s="9"/>
      <c r="M683" s="4">
        <v>19</v>
      </c>
      <c r="N683" s="4">
        <f t="shared" si="10"/>
        <v>1</v>
      </c>
    </row>
    <row r="684" spans="4:14" x14ac:dyDescent="0.25">
      <c r="D684" s="57" t="s">
        <v>295</v>
      </c>
      <c r="E684" s="57" t="s">
        <v>22</v>
      </c>
      <c r="F684" s="11" t="s">
        <v>8</v>
      </c>
      <c r="G684" s="4">
        <v>17</v>
      </c>
      <c r="H684" s="4">
        <v>0</v>
      </c>
      <c r="I684" s="4">
        <v>0</v>
      </c>
      <c r="J684" s="4">
        <v>0</v>
      </c>
      <c r="K684" s="4">
        <v>0</v>
      </c>
      <c r="L684" s="4">
        <v>17</v>
      </c>
      <c r="M684" s="9"/>
      <c r="N684" s="4"/>
    </row>
    <row r="685" spans="4:14" x14ac:dyDescent="0.25">
      <c r="D685" s="57"/>
      <c r="E685" s="57"/>
      <c r="F685" s="11" t="s">
        <v>351</v>
      </c>
      <c r="G685" s="4">
        <v>17</v>
      </c>
      <c r="H685" s="4">
        <v>0</v>
      </c>
      <c r="I685" s="4">
        <v>0</v>
      </c>
      <c r="J685" s="4">
        <v>0</v>
      </c>
      <c r="K685" s="4">
        <v>0</v>
      </c>
      <c r="L685" s="9"/>
      <c r="M685" s="4">
        <v>17</v>
      </c>
      <c r="N685" s="4">
        <f t="shared" si="10"/>
        <v>1</v>
      </c>
    </row>
    <row r="686" spans="4:14" x14ac:dyDescent="0.25">
      <c r="D686" s="57"/>
      <c r="E686" s="57"/>
      <c r="F686" s="5" t="s">
        <v>14</v>
      </c>
      <c r="G686" s="4">
        <v>17</v>
      </c>
      <c r="H686" s="4">
        <v>0</v>
      </c>
      <c r="I686" s="4">
        <v>0</v>
      </c>
      <c r="J686" s="4">
        <v>0</v>
      </c>
      <c r="K686" s="4">
        <v>0</v>
      </c>
      <c r="L686" s="4">
        <v>17</v>
      </c>
      <c r="M686" s="9"/>
      <c r="N686" s="4"/>
    </row>
    <row r="687" spans="4:14" x14ac:dyDescent="0.25">
      <c r="D687" s="57"/>
      <c r="E687" s="57"/>
      <c r="F687" s="11" t="s">
        <v>352</v>
      </c>
      <c r="G687" s="4">
        <v>17</v>
      </c>
      <c r="H687" s="4">
        <v>0</v>
      </c>
      <c r="I687" s="4">
        <v>0</v>
      </c>
      <c r="J687" s="4">
        <v>0</v>
      </c>
      <c r="K687" s="4">
        <v>0</v>
      </c>
      <c r="L687" s="9"/>
      <c r="M687" s="4">
        <v>17</v>
      </c>
      <c r="N687" s="4">
        <f t="shared" si="10"/>
        <v>1</v>
      </c>
    </row>
    <row r="688" spans="4:14" x14ac:dyDescent="0.25">
      <c r="D688" s="57"/>
      <c r="E688" s="57"/>
      <c r="F688" s="5" t="s">
        <v>15</v>
      </c>
      <c r="G688" s="4">
        <v>0</v>
      </c>
      <c r="H688" s="4">
        <v>17</v>
      </c>
      <c r="I688" s="4">
        <v>0</v>
      </c>
      <c r="J688" s="4">
        <v>0</v>
      </c>
      <c r="K688" s="4">
        <v>0</v>
      </c>
      <c r="L688" s="4">
        <v>17</v>
      </c>
      <c r="M688" s="9"/>
      <c r="N688" s="4"/>
    </row>
    <row r="689" spans="4:14" x14ac:dyDescent="0.25">
      <c r="D689" s="57"/>
      <c r="E689" s="57"/>
      <c r="F689" s="5" t="s">
        <v>342</v>
      </c>
      <c r="G689" s="4">
        <v>0</v>
      </c>
      <c r="H689" s="4">
        <v>34</v>
      </c>
      <c r="I689" s="4">
        <v>0</v>
      </c>
      <c r="J689" s="4">
        <v>0</v>
      </c>
      <c r="K689" s="4">
        <v>0</v>
      </c>
      <c r="L689" s="9"/>
      <c r="M689" s="4">
        <v>34</v>
      </c>
      <c r="N689" s="4">
        <f t="shared" si="10"/>
        <v>2</v>
      </c>
    </row>
    <row r="690" spans="4:14" x14ac:dyDescent="0.25">
      <c r="D690" s="57"/>
      <c r="E690" s="57"/>
      <c r="F690" s="5" t="s">
        <v>16</v>
      </c>
      <c r="G690" s="4">
        <v>0</v>
      </c>
      <c r="H690" s="4">
        <v>0</v>
      </c>
      <c r="I690" s="4">
        <v>12</v>
      </c>
      <c r="J690" s="4">
        <v>5</v>
      </c>
      <c r="K690" s="4">
        <v>0</v>
      </c>
      <c r="L690" s="4">
        <v>17</v>
      </c>
      <c r="M690" s="9"/>
      <c r="N690" s="4"/>
    </row>
    <row r="691" spans="4:14" x14ac:dyDescent="0.25">
      <c r="D691" s="57"/>
      <c r="E691" s="57"/>
      <c r="F691" s="11" t="s">
        <v>343</v>
      </c>
      <c r="G691" s="4">
        <v>0</v>
      </c>
      <c r="H691" s="4">
        <v>0</v>
      </c>
      <c r="I691" s="4">
        <v>36</v>
      </c>
      <c r="J691" s="4">
        <v>20</v>
      </c>
      <c r="K691" s="4">
        <v>0</v>
      </c>
      <c r="L691" s="9"/>
      <c r="M691" s="4">
        <v>56</v>
      </c>
      <c r="N691" s="4">
        <f t="shared" si="10"/>
        <v>3.2941176470588234</v>
      </c>
    </row>
    <row r="692" spans="4:14" x14ac:dyDescent="0.25">
      <c r="D692" s="57"/>
      <c r="E692" s="57"/>
      <c r="F692" s="5" t="s">
        <v>17</v>
      </c>
      <c r="G692" s="4">
        <v>0</v>
      </c>
      <c r="H692" s="4">
        <v>0</v>
      </c>
      <c r="I692" s="4">
        <v>1</v>
      </c>
      <c r="J692" s="4">
        <v>16</v>
      </c>
      <c r="K692" s="4">
        <v>0</v>
      </c>
      <c r="L692" s="4">
        <v>17</v>
      </c>
      <c r="M692" s="9"/>
      <c r="N692" s="4"/>
    </row>
    <row r="693" spans="4:14" x14ac:dyDescent="0.25">
      <c r="D693" s="57"/>
      <c r="E693" s="57"/>
      <c r="F693" s="11" t="s">
        <v>344</v>
      </c>
      <c r="G693" s="4">
        <v>0</v>
      </c>
      <c r="H693" s="4">
        <v>0</v>
      </c>
      <c r="I693" s="4">
        <v>3</v>
      </c>
      <c r="J693" s="4">
        <v>64</v>
      </c>
      <c r="K693" s="4">
        <v>0</v>
      </c>
      <c r="L693" s="9"/>
      <c r="M693" s="4">
        <v>67</v>
      </c>
      <c r="N693" s="4">
        <f t="shared" si="10"/>
        <v>3.9411764705882355</v>
      </c>
    </row>
    <row r="694" spans="4:14" ht="33" x14ac:dyDescent="0.25">
      <c r="D694" s="57"/>
      <c r="E694" s="57"/>
      <c r="F694" s="5" t="s">
        <v>18</v>
      </c>
      <c r="G694" s="4">
        <v>13</v>
      </c>
      <c r="H694" s="4">
        <v>4</v>
      </c>
      <c r="I694" s="4">
        <v>0</v>
      </c>
      <c r="J694" s="4">
        <v>0</v>
      </c>
      <c r="K694" s="4">
        <v>0</v>
      </c>
      <c r="L694" s="4">
        <v>17</v>
      </c>
      <c r="M694" s="9"/>
      <c r="N694" s="4"/>
    </row>
    <row r="695" spans="4:14" x14ac:dyDescent="0.25">
      <c r="D695" s="57"/>
      <c r="E695" s="57"/>
      <c r="F695" s="11" t="s">
        <v>345</v>
      </c>
      <c r="G695" s="4">
        <v>13</v>
      </c>
      <c r="H695" s="4">
        <v>8</v>
      </c>
      <c r="I695" s="4">
        <v>0</v>
      </c>
      <c r="J695" s="4">
        <v>0</v>
      </c>
      <c r="K695" s="4">
        <v>0</v>
      </c>
      <c r="L695" s="9"/>
      <c r="M695" s="4">
        <v>21</v>
      </c>
      <c r="N695" s="4">
        <f t="shared" si="10"/>
        <v>1.2352941176470589</v>
      </c>
    </row>
    <row r="696" spans="4:14" x14ac:dyDescent="0.25">
      <c r="D696" s="57"/>
      <c r="E696" s="57"/>
      <c r="F696" s="5" t="s">
        <v>19</v>
      </c>
      <c r="G696" s="4">
        <v>17</v>
      </c>
      <c r="H696" s="4">
        <v>0</v>
      </c>
      <c r="I696" s="4">
        <v>0</v>
      </c>
      <c r="J696" s="4">
        <v>0</v>
      </c>
      <c r="K696" s="4">
        <v>0</v>
      </c>
      <c r="L696" s="4">
        <v>17</v>
      </c>
      <c r="M696" s="9"/>
      <c r="N696" s="4"/>
    </row>
    <row r="697" spans="4:14" x14ac:dyDescent="0.25">
      <c r="D697" s="57"/>
      <c r="E697" s="57"/>
      <c r="F697" s="11" t="s">
        <v>346</v>
      </c>
      <c r="G697" s="4">
        <v>17</v>
      </c>
      <c r="H697" s="4">
        <v>0</v>
      </c>
      <c r="I697" s="4">
        <v>0</v>
      </c>
      <c r="J697" s="4">
        <v>0</v>
      </c>
      <c r="K697" s="4">
        <v>0</v>
      </c>
      <c r="L697" s="9"/>
      <c r="M697" s="4">
        <v>17</v>
      </c>
      <c r="N697" s="4">
        <f t="shared" si="10"/>
        <v>1</v>
      </c>
    </row>
    <row r="698" spans="4:14" ht="33" x14ac:dyDescent="0.25">
      <c r="D698" s="57"/>
      <c r="E698" s="57"/>
      <c r="F698" s="5" t="s">
        <v>20</v>
      </c>
      <c r="G698" s="4">
        <v>17</v>
      </c>
      <c r="H698" s="4">
        <v>0</v>
      </c>
      <c r="I698" s="4">
        <v>0</v>
      </c>
      <c r="J698" s="4">
        <v>0</v>
      </c>
      <c r="K698" s="4">
        <v>0</v>
      </c>
      <c r="L698" s="4">
        <v>17</v>
      </c>
      <c r="M698" s="9"/>
      <c r="N698" s="4"/>
    </row>
    <row r="699" spans="4:14" x14ac:dyDescent="0.25">
      <c r="D699" s="57"/>
      <c r="E699" s="57"/>
      <c r="F699" s="11" t="s">
        <v>347</v>
      </c>
      <c r="G699" s="4">
        <v>17</v>
      </c>
      <c r="H699" s="4">
        <v>0</v>
      </c>
      <c r="I699" s="4">
        <v>0</v>
      </c>
      <c r="J699" s="4">
        <v>0</v>
      </c>
      <c r="K699" s="4">
        <v>0</v>
      </c>
      <c r="L699" s="9"/>
      <c r="M699" s="4">
        <v>17</v>
      </c>
      <c r="N699" s="4">
        <f t="shared" si="10"/>
        <v>1</v>
      </c>
    </row>
    <row r="700" spans="4:14" x14ac:dyDescent="0.25">
      <c r="D700" s="57" t="s">
        <v>296</v>
      </c>
      <c r="E700" s="57" t="s">
        <v>21</v>
      </c>
      <c r="F700" s="11" t="s">
        <v>321</v>
      </c>
      <c r="G700" s="4">
        <v>0</v>
      </c>
      <c r="H700" s="4">
        <v>0</v>
      </c>
      <c r="I700" s="4">
        <v>12</v>
      </c>
      <c r="J700" s="4">
        <v>4</v>
      </c>
      <c r="K700" s="4">
        <v>0</v>
      </c>
      <c r="L700" s="4">
        <v>16</v>
      </c>
      <c r="M700" s="9"/>
      <c r="N700" s="4"/>
    </row>
    <row r="701" spans="4:14" x14ac:dyDescent="0.25">
      <c r="D701" s="57"/>
      <c r="E701" s="57"/>
      <c r="F701" s="11" t="s">
        <v>351</v>
      </c>
      <c r="G701" s="4">
        <v>0</v>
      </c>
      <c r="H701" s="4">
        <v>0</v>
      </c>
      <c r="I701" s="4">
        <v>36</v>
      </c>
      <c r="J701" s="4">
        <v>16</v>
      </c>
      <c r="K701" s="4">
        <v>0</v>
      </c>
      <c r="L701" s="9"/>
      <c r="M701" s="4">
        <v>52</v>
      </c>
      <c r="N701" s="4">
        <f t="shared" si="10"/>
        <v>3.25</v>
      </c>
    </row>
    <row r="702" spans="4:14" x14ac:dyDescent="0.25">
      <c r="D702" s="57"/>
      <c r="E702" s="57"/>
      <c r="F702" s="5" t="s">
        <v>14</v>
      </c>
      <c r="G702" s="4">
        <v>8</v>
      </c>
      <c r="H702" s="4">
        <v>2</v>
      </c>
      <c r="I702" s="4">
        <v>3</v>
      </c>
      <c r="J702" s="4">
        <v>1</v>
      </c>
      <c r="K702" s="4">
        <v>2</v>
      </c>
      <c r="L702" s="4">
        <v>16</v>
      </c>
      <c r="M702" s="9"/>
      <c r="N702" s="4"/>
    </row>
    <row r="703" spans="4:14" x14ac:dyDescent="0.25">
      <c r="D703" s="57"/>
      <c r="E703" s="57"/>
      <c r="F703" s="11" t="s">
        <v>352</v>
      </c>
      <c r="G703" s="4">
        <v>8</v>
      </c>
      <c r="H703" s="4">
        <v>4</v>
      </c>
      <c r="I703" s="4">
        <v>9</v>
      </c>
      <c r="J703" s="4">
        <v>4</v>
      </c>
      <c r="K703" s="4">
        <v>10</v>
      </c>
      <c r="L703" s="9"/>
      <c r="M703" s="4">
        <v>37</v>
      </c>
      <c r="N703" s="4">
        <f t="shared" si="10"/>
        <v>2.3125</v>
      </c>
    </row>
    <row r="704" spans="4:14" x14ac:dyDescent="0.25">
      <c r="D704" s="57"/>
      <c r="E704" s="57"/>
      <c r="F704" s="5" t="s">
        <v>15</v>
      </c>
      <c r="G704" s="4">
        <v>12</v>
      </c>
      <c r="H704" s="4">
        <v>1</v>
      </c>
      <c r="I704" s="4">
        <v>1</v>
      </c>
      <c r="J704" s="4">
        <v>1</v>
      </c>
      <c r="K704" s="4">
        <v>1</v>
      </c>
      <c r="L704" s="4">
        <v>16</v>
      </c>
      <c r="M704" s="9"/>
      <c r="N704" s="4"/>
    </row>
    <row r="705" spans="4:14" x14ac:dyDescent="0.25">
      <c r="D705" s="57"/>
      <c r="E705" s="57"/>
      <c r="F705" s="5" t="s">
        <v>342</v>
      </c>
      <c r="G705" s="4">
        <v>12</v>
      </c>
      <c r="H705" s="4">
        <v>2</v>
      </c>
      <c r="I705" s="4">
        <v>3</v>
      </c>
      <c r="J705" s="4">
        <v>4</v>
      </c>
      <c r="K705" s="4">
        <v>5</v>
      </c>
      <c r="L705" s="9"/>
      <c r="M705" s="4">
        <v>26</v>
      </c>
      <c r="N705" s="4">
        <f t="shared" si="10"/>
        <v>1.625</v>
      </c>
    </row>
    <row r="706" spans="4:14" x14ac:dyDescent="0.25">
      <c r="D706" s="57"/>
      <c r="E706" s="57"/>
      <c r="F706" s="5" t="s">
        <v>16</v>
      </c>
      <c r="G706" s="4">
        <v>0</v>
      </c>
      <c r="H706" s="4">
        <v>0</v>
      </c>
      <c r="I706" s="4">
        <v>2</v>
      </c>
      <c r="J706" s="4">
        <v>8</v>
      </c>
      <c r="K706" s="4">
        <v>6</v>
      </c>
      <c r="L706" s="4">
        <v>16</v>
      </c>
      <c r="M706" s="9"/>
      <c r="N706" s="4"/>
    </row>
    <row r="707" spans="4:14" x14ac:dyDescent="0.25">
      <c r="D707" s="57"/>
      <c r="E707" s="57"/>
      <c r="F707" s="11" t="s">
        <v>343</v>
      </c>
      <c r="G707" s="4">
        <v>0</v>
      </c>
      <c r="H707" s="4">
        <v>0</v>
      </c>
      <c r="I707" s="4">
        <v>6</v>
      </c>
      <c r="J707" s="4">
        <v>32</v>
      </c>
      <c r="K707" s="4">
        <v>30</v>
      </c>
      <c r="L707" s="9"/>
      <c r="M707" s="4">
        <v>68</v>
      </c>
      <c r="N707" s="4">
        <f t="shared" si="10"/>
        <v>4.25</v>
      </c>
    </row>
    <row r="708" spans="4:14" x14ac:dyDescent="0.25">
      <c r="D708" s="57"/>
      <c r="E708" s="57"/>
      <c r="F708" s="5" t="s">
        <v>17</v>
      </c>
      <c r="G708" s="4">
        <v>0</v>
      </c>
      <c r="H708" s="4">
        <v>0</v>
      </c>
      <c r="I708" s="4">
        <v>7</v>
      </c>
      <c r="J708" s="4">
        <v>3</v>
      </c>
      <c r="K708" s="4">
        <v>6</v>
      </c>
      <c r="L708" s="4">
        <v>16</v>
      </c>
      <c r="M708" s="9"/>
      <c r="N708" s="4"/>
    </row>
    <row r="709" spans="4:14" x14ac:dyDescent="0.25">
      <c r="D709" s="57"/>
      <c r="E709" s="57"/>
      <c r="F709" s="11" t="s">
        <v>344</v>
      </c>
      <c r="G709" s="4">
        <v>0</v>
      </c>
      <c r="H709" s="4">
        <v>0</v>
      </c>
      <c r="I709" s="4">
        <v>21</v>
      </c>
      <c r="J709" s="4">
        <v>12</v>
      </c>
      <c r="K709" s="4">
        <v>30</v>
      </c>
      <c r="L709" s="9"/>
      <c r="M709" s="4">
        <v>63</v>
      </c>
      <c r="N709" s="4">
        <f t="shared" si="10"/>
        <v>3.9375</v>
      </c>
    </row>
    <row r="710" spans="4:14" ht="33" x14ac:dyDescent="0.25">
      <c r="D710" s="57"/>
      <c r="E710" s="57"/>
      <c r="F710" s="5" t="s">
        <v>18</v>
      </c>
      <c r="G710" s="4">
        <v>2</v>
      </c>
      <c r="H710" s="4">
        <v>9</v>
      </c>
      <c r="I710" s="4">
        <v>3</v>
      </c>
      <c r="J710" s="4">
        <v>1</v>
      </c>
      <c r="K710" s="4">
        <v>1</v>
      </c>
      <c r="L710" s="4">
        <v>16</v>
      </c>
      <c r="M710" s="9"/>
      <c r="N710" s="4"/>
    </row>
    <row r="711" spans="4:14" x14ac:dyDescent="0.25">
      <c r="D711" s="57"/>
      <c r="E711" s="57"/>
      <c r="F711" s="11" t="s">
        <v>345</v>
      </c>
      <c r="G711" s="4">
        <v>2</v>
      </c>
      <c r="H711" s="4">
        <v>18</v>
      </c>
      <c r="I711" s="4">
        <v>9</v>
      </c>
      <c r="J711" s="4">
        <v>4</v>
      </c>
      <c r="K711" s="4">
        <v>5</v>
      </c>
      <c r="L711" s="9"/>
      <c r="M711" s="4">
        <v>38</v>
      </c>
      <c r="N711" s="4">
        <f t="shared" si="10"/>
        <v>2.375</v>
      </c>
    </row>
    <row r="712" spans="4:14" x14ac:dyDescent="0.25">
      <c r="D712" s="57"/>
      <c r="E712" s="57"/>
      <c r="F712" s="5" t="s">
        <v>19</v>
      </c>
      <c r="G712" s="4">
        <v>14</v>
      </c>
      <c r="H712" s="4">
        <v>2</v>
      </c>
      <c r="I712" s="4">
        <v>0</v>
      </c>
      <c r="J712" s="4">
        <v>0</v>
      </c>
      <c r="K712" s="4">
        <v>0</v>
      </c>
      <c r="L712" s="4">
        <v>16</v>
      </c>
      <c r="M712" s="9"/>
      <c r="N712" s="4"/>
    </row>
    <row r="713" spans="4:14" x14ac:dyDescent="0.25">
      <c r="D713" s="57"/>
      <c r="E713" s="57"/>
      <c r="F713" s="11" t="s">
        <v>346</v>
      </c>
      <c r="G713" s="4">
        <v>14</v>
      </c>
      <c r="H713" s="4">
        <v>4</v>
      </c>
      <c r="I713" s="4">
        <v>0</v>
      </c>
      <c r="J713" s="4">
        <v>0</v>
      </c>
      <c r="K713" s="4">
        <v>0</v>
      </c>
      <c r="L713" s="9"/>
      <c r="M713" s="4">
        <v>18</v>
      </c>
      <c r="N713" s="4">
        <f t="shared" ref="N713:N775" si="11">M713/L712</f>
        <v>1.125</v>
      </c>
    </row>
    <row r="714" spans="4:14" ht="33" x14ac:dyDescent="0.25">
      <c r="D714" s="57"/>
      <c r="E714" s="57"/>
      <c r="F714" s="5" t="s">
        <v>20</v>
      </c>
      <c r="G714" s="4">
        <v>12</v>
      </c>
      <c r="H714" s="4">
        <v>2</v>
      </c>
      <c r="I714" s="4">
        <v>1</v>
      </c>
      <c r="J714" s="4">
        <v>1</v>
      </c>
      <c r="K714" s="4">
        <v>0</v>
      </c>
      <c r="L714" s="4">
        <v>16</v>
      </c>
      <c r="M714" s="9"/>
      <c r="N714" s="4"/>
    </row>
    <row r="715" spans="4:14" x14ac:dyDescent="0.25">
      <c r="D715" s="57"/>
      <c r="E715" s="57"/>
      <c r="F715" s="11" t="s">
        <v>347</v>
      </c>
      <c r="G715" s="4">
        <v>12</v>
      </c>
      <c r="H715" s="4">
        <v>4</v>
      </c>
      <c r="I715" s="4">
        <v>3</v>
      </c>
      <c r="J715" s="4">
        <v>4</v>
      </c>
      <c r="K715" s="4">
        <v>0</v>
      </c>
      <c r="L715" s="9"/>
      <c r="M715" s="4">
        <v>27</v>
      </c>
      <c r="N715" s="4">
        <f t="shared" si="11"/>
        <v>1.6875</v>
      </c>
    </row>
    <row r="716" spans="4:14" x14ac:dyDescent="0.25">
      <c r="D716" s="57" t="s">
        <v>296</v>
      </c>
      <c r="E716" s="57" t="s">
        <v>23</v>
      </c>
      <c r="F716" s="11" t="s">
        <v>8</v>
      </c>
      <c r="G716" s="4">
        <v>0</v>
      </c>
      <c r="H716" s="4">
        <v>0</v>
      </c>
      <c r="I716" s="4">
        <v>13</v>
      </c>
      <c r="J716" s="4">
        <v>0</v>
      </c>
      <c r="K716" s="4">
        <v>0</v>
      </c>
      <c r="L716" s="4">
        <v>13</v>
      </c>
      <c r="M716" s="9"/>
      <c r="N716" s="4"/>
    </row>
    <row r="717" spans="4:14" x14ac:dyDescent="0.25">
      <c r="D717" s="57"/>
      <c r="E717" s="57"/>
      <c r="F717" s="11" t="s">
        <v>351</v>
      </c>
      <c r="G717" s="4">
        <v>0</v>
      </c>
      <c r="H717" s="4">
        <v>0</v>
      </c>
      <c r="I717" s="4">
        <v>39</v>
      </c>
      <c r="J717" s="4">
        <v>0</v>
      </c>
      <c r="K717" s="4">
        <v>0</v>
      </c>
      <c r="L717" s="9"/>
      <c r="M717" s="4">
        <v>39</v>
      </c>
      <c r="N717" s="4">
        <f t="shared" si="11"/>
        <v>3</v>
      </c>
    </row>
    <row r="718" spans="4:14" x14ac:dyDescent="0.25">
      <c r="D718" s="57"/>
      <c r="E718" s="57"/>
      <c r="F718" s="5" t="s">
        <v>14</v>
      </c>
      <c r="G718" s="4">
        <v>0</v>
      </c>
      <c r="H718" s="4">
        <v>0</v>
      </c>
      <c r="I718" s="4">
        <v>13</v>
      </c>
      <c r="J718" s="4">
        <v>0</v>
      </c>
      <c r="K718" s="4">
        <v>0</v>
      </c>
      <c r="L718" s="4">
        <v>13</v>
      </c>
      <c r="M718" s="9"/>
      <c r="N718" s="4"/>
    </row>
    <row r="719" spans="4:14" x14ac:dyDescent="0.25">
      <c r="D719" s="57"/>
      <c r="E719" s="57"/>
      <c r="F719" s="11" t="s">
        <v>352</v>
      </c>
      <c r="G719" s="4">
        <v>0</v>
      </c>
      <c r="H719" s="4">
        <v>0</v>
      </c>
      <c r="I719" s="4">
        <v>39</v>
      </c>
      <c r="J719" s="4">
        <v>0</v>
      </c>
      <c r="K719" s="4">
        <v>0</v>
      </c>
      <c r="L719" s="9"/>
      <c r="M719" s="4">
        <v>39</v>
      </c>
      <c r="N719" s="4">
        <f t="shared" si="11"/>
        <v>3</v>
      </c>
    </row>
    <row r="720" spans="4:14" x14ac:dyDescent="0.25">
      <c r="D720" s="57"/>
      <c r="E720" s="57"/>
      <c r="F720" s="5" t="s">
        <v>15</v>
      </c>
      <c r="G720" s="4">
        <v>0</v>
      </c>
      <c r="H720" s="4">
        <v>0</v>
      </c>
      <c r="I720" s="4">
        <v>9</v>
      </c>
      <c r="J720" s="4">
        <v>4</v>
      </c>
      <c r="K720" s="4">
        <v>0</v>
      </c>
      <c r="L720" s="4">
        <v>13</v>
      </c>
      <c r="M720" s="9"/>
      <c r="N720" s="4"/>
    </row>
    <row r="721" spans="4:14" x14ac:dyDescent="0.25">
      <c r="D721" s="57"/>
      <c r="E721" s="57"/>
      <c r="F721" s="5" t="s">
        <v>342</v>
      </c>
      <c r="G721" s="4">
        <v>0</v>
      </c>
      <c r="H721" s="4">
        <v>0</v>
      </c>
      <c r="I721" s="4">
        <v>27</v>
      </c>
      <c r="J721" s="4">
        <v>16</v>
      </c>
      <c r="K721" s="4">
        <v>0</v>
      </c>
      <c r="L721" s="9"/>
      <c r="M721" s="4">
        <v>43</v>
      </c>
      <c r="N721" s="4">
        <f t="shared" si="11"/>
        <v>3.3076923076923075</v>
      </c>
    </row>
    <row r="722" spans="4:14" x14ac:dyDescent="0.25">
      <c r="D722" s="57"/>
      <c r="E722" s="57"/>
      <c r="F722" s="5" t="s">
        <v>16</v>
      </c>
      <c r="G722" s="4">
        <v>0</v>
      </c>
      <c r="H722" s="4">
        <v>0</v>
      </c>
      <c r="I722" s="4">
        <v>0</v>
      </c>
      <c r="J722" s="4">
        <v>0</v>
      </c>
      <c r="K722" s="4">
        <v>13</v>
      </c>
      <c r="L722" s="4">
        <v>13</v>
      </c>
      <c r="M722" s="9"/>
      <c r="N722" s="4"/>
    </row>
    <row r="723" spans="4:14" x14ac:dyDescent="0.25">
      <c r="D723" s="57"/>
      <c r="E723" s="57"/>
      <c r="F723" s="11" t="s">
        <v>343</v>
      </c>
      <c r="G723" s="4">
        <v>0</v>
      </c>
      <c r="H723" s="4">
        <v>0</v>
      </c>
      <c r="I723" s="4">
        <v>0</v>
      </c>
      <c r="J723" s="4">
        <v>0</v>
      </c>
      <c r="K723" s="4">
        <v>65</v>
      </c>
      <c r="L723" s="9"/>
      <c r="M723" s="4">
        <v>65</v>
      </c>
      <c r="N723" s="4">
        <f t="shared" si="11"/>
        <v>5</v>
      </c>
    </row>
    <row r="724" spans="4:14" x14ac:dyDescent="0.25">
      <c r="D724" s="57"/>
      <c r="E724" s="57"/>
      <c r="F724" s="5" t="s">
        <v>17</v>
      </c>
      <c r="G724" s="4">
        <v>0</v>
      </c>
      <c r="H724" s="4">
        <v>0</v>
      </c>
      <c r="I724" s="4">
        <v>0</v>
      </c>
      <c r="J724" s="4">
        <v>0</v>
      </c>
      <c r="K724" s="4">
        <v>13</v>
      </c>
      <c r="L724" s="4">
        <v>13</v>
      </c>
      <c r="M724" s="9"/>
      <c r="N724" s="4"/>
    </row>
    <row r="725" spans="4:14" x14ac:dyDescent="0.25">
      <c r="D725" s="57"/>
      <c r="E725" s="57"/>
      <c r="F725" s="11" t="s">
        <v>344</v>
      </c>
      <c r="G725" s="4">
        <v>0</v>
      </c>
      <c r="H725" s="4">
        <v>0</v>
      </c>
      <c r="I725" s="4">
        <v>0</v>
      </c>
      <c r="J725" s="4">
        <v>0</v>
      </c>
      <c r="K725" s="4">
        <v>65</v>
      </c>
      <c r="L725" s="9"/>
      <c r="M725" s="4">
        <v>65</v>
      </c>
      <c r="N725" s="4">
        <f t="shared" si="11"/>
        <v>5</v>
      </c>
    </row>
    <row r="726" spans="4:14" ht="33" x14ac:dyDescent="0.25">
      <c r="D726" s="57"/>
      <c r="E726" s="57"/>
      <c r="F726" s="5" t="s">
        <v>18</v>
      </c>
      <c r="G726" s="4">
        <v>0</v>
      </c>
      <c r="H726" s="4">
        <v>0</v>
      </c>
      <c r="I726" s="4">
        <v>0</v>
      </c>
      <c r="J726" s="4">
        <v>0</v>
      </c>
      <c r="K726" s="4">
        <v>13</v>
      </c>
      <c r="L726" s="4">
        <v>13</v>
      </c>
      <c r="M726" s="9"/>
      <c r="N726" s="4"/>
    </row>
    <row r="727" spans="4:14" x14ac:dyDescent="0.25">
      <c r="D727" s="57"/>
      <c r="E727" s="57"/>
      <c r="F727" s="11" t="s">
        <v>345</v>
      </c>
      <c r="G727" s="4">
        <v>0</v>
      </c>
      <c r="H727" s="4">
        <v>0</v>
      </c>
      <c r="I727" s="4">
        <v>0</v>
      </c>
      <c r="J727" s="4">
        <v>0</v>
      </c>
      <c r="K727" s="4">
        <v>65</v>
      </c>
      <c r="L727" s="9"/>
      <c r="M727" s="4">
        <v>65</v>
      </c>
      <c r="N727" s="4">
        <f t="shared" si="11"/>
        <v>5</v>
      </c>
    </row>
    <row r="728" spans="4:14" x14ac:dyDescent="0.25">
      <c r="D728" s="57"/>
      <c r="E728" s="57"/>
      <c r="F728" s="5" t="s">
        <v>19</v>
      </c>
      <c r="G728" s="4">
        <v>0</v>
      </c>
      <c r="H728" s="4">
        <v>0</v>
      </c>
      <c r="I728" s="4">
        <v>0</v>
      </c>
      <c r="J728" s="4">
        <v>0</v>
      </c>
      <c r="K728" s="4">
        <v>13</v>
      </c>
      <c r="L728" s="4">
        <v>13</v>
      </c>
      <c r="M728" s="9"/>
      <c r="N728" s="4"/>
    </row>
    <row r="729" spans="4:14" x14ac:dyDescent="0.25">
      <c r="D729" s="57"/>
      <c r="E729" s="57"/>
      <c r="F729" s="11" t="s">
        <v>346</v>
      </c>
      <c r="G729" s="4">
        <v>0</v>
      </c>
      <c r="H729" s="4">
        <v>0</v>
      </c>
      <c r="I729" s="4">
        <v>0</v>
      </c>
      <c r="J729" s="4">
        <v>0</v>
      </c>
      <c r="K729" s="4">
        <v>65</v>
      </c>
      <c r="L729" s="9"/>
      <c r="M729" s="4">
        <v>65</v>
      </c>
      <c r="N729" s="4">
        <f t="shared" si="11"/>
        <v>5</v>
      </c>
    </row>
    <row r="730" spans="4:14" ht="33" x14ac:dyDescent="0.25">
      <c r="D730" s="57"/>
      <c r="E730" s="57"/>
      <c r="F730" s="5" t="s">
        <v>20</v>
      </c>
      <c r="G730" s="4">
        <v>0</v>
      </c>
      <c r="H730" s="4">
        <v>0</v>
      </c>
      <c r="I730" s="4">
        <v>0</v>
      </c>
      <c r="J730" s="4">
        <v>0</v>
      </c>
      <c r="K730" s="4">
        <v>13</v>
      </c>
      <c r="L730" s="4">
        <v>13</v>
      </c>
      <c r="M730" s="9"/>
      <c r="N730" s="4"/>
    </row>
    <row r="731" spans="4:14" x14ac:dyDescent="0.25">
      <c r="D731" s="57"/>
      <c r="E731" s="57"/>
      <c r="F731" s="11" t="s">
        <v>347</v>
      </c>
      <c r="G731" s="4">
        <v>0</v>
      </c>
      <c r="H731" s="4">
        <v>0</v>
      </c>
      <c r="I731" s="4">
        <v>0</v>
      </c>
      <c r="J731" s="4">
        <v>0</v>
      </c>
      <c r="K731" s="4">
        <v>65</v>
      </c>
      <c r="L731" s="9"/>
      <c r="M731" s="4">
        <v>65</v>
      </c>
      <c r="N731" s="4">
        <f t="shared" si="11"/>
        <v>5</v>
      </c>
    </row>
    <row r="732" spans="4:14" x14ac:dyDescent="0.25">
      <c r="D732" s="57" t="s">
        <v>296</v>
      </c>
      <c r="E732" s="57" t="s">
        <v>22</v>
      </c>
      <c r="F732" s="11" t="s">
        <v>8</v>
      </c>
      <c r="G732" s="4">
        <v>0</v>
      </c>
      <c r="H732" s="4">
        <v>0</v>
      </c>
      <c r="I732" s="4">
        <v>9</v>
      </c>
      <c r="J732" s="4">
        <v>1</v>
      </c>
      <c r="K732" s="4">
        <v>5</v>
      </c>
      <c r="L732" s="4">
        <v>15</v>
      </c>
      <c r="M732" s="9"/>
      <c r="N732" s="4"/>
    </row>
    <row r="733" spans="4:14" x14ac:dyDescent="0.25">
      <c r="D733" s="57"/>
      <c r="E733" s="57"/>
      <c r="F733" s="11" t="s">
        <v>351</v>
      </c>
      <c r="G733" s="4">
        <v>0</v>
      </c>
      <c r="H733" s="4">
        <v>0</v>
      </c>
      <c r="I733" s="4">
        <v>27</v>
      </c>
      <c r="J733" s="4">
        <v>4</v>
      </c>
      <c r="K733" s="4">
        <v>24</v>
      </c>
      <c r="L733" s="9"/>
      <c r="M733" s="4">
        <v>55</v>
      </c>
      <c r="N733" s="4">
        <f t="shared" si="11"/>
        <v>3.6666666666666665</v>
      </c>
    </row>
    <row r="734" spans="4:14" x14ac:dyDescent="0.25">
      <c r="D734" s="57"/>
      <c r="E734" s="57"/>
      <c r="F734" s="5" t="s">
        <v>14</v>
      </c>
      <c r="G734" s="4">
        <v>0</v>
      </c>
      <c r="H734" s="4">
        <v>0</v>
      </c>
      <c r="I734" s="4">
        <v>12</v>
      </c>
      <c r="J734" s="4">
        <v>3</v>
      </c>
      <c r="K734" s="4">
        <v>0</v>
      </c>
      <c r="L734" s="4">
        <v>15</v>
      </c>
      <c r="M734" s="9"/>
      <c r="N734" s="4"/>
    </row>
    <row r="735" spans="4:14" x14ac:dyDescent="0.25">
      <c r="D735" s="57"/>
      <c r="E735" s="57"/>
      <c r="F735" s="11" t="s">
        <v>352</v>
      </c>
      <c r="G735" s="4">
        <v>0</v>
      </c>
      <c r="H735" s="4">
        <v>0</v>
      </c>
      <c r="I735" s="4">
        <v>36</v>
      </c>
      <c r="J735" s="4">
        <v>12</v>
      </c>
      <c r="K735" s="4">
        <v>0</v>
      </c>
      <c r="L735" s="9"/>
      <c r="M735" s="4">
        <v>49</v>
      </c>
      <c r="N735" s="4">
        <f t="shared" si="11"/>
        <v>3.2666666666666666</v>
      </c>
    </row>
    <row r="736" spans="4:14" x14ac:dyDescent="0.25">
      <c r="D736" s="57"/>
      <c r="E736" s="57"/>
      <c r="F736" s="5" t="s">
        <v>15</v>
      </c>
      <c r="G736" s="4">
        <v>0</v>
      </c>
      <c r="H736" s="4">
        <v>0</v>
      </c>
      <c r="I736" s="4">
        <v>12</v>
      </c>
      <c r="J736" s="4">
        <v>3</v>
      </c>
      <c r="K736" s="4">
        <v>0</v>
      </c>
      <c r="L736" s="4">
        <v>15</v>
      </c>
      <c r="M736" s="9"/>
      <c r="N736" s="4"/>
    </row>
    <row r="737" spans="4:14" x14ac:dyDescent="0.25">
      <c r="D737" s="57"/>
      <c r="E737" s="57"/>
      <c r="F737" s="5" t="s">
        <v>342</v>
      </c>
      <c r="G737" s="4">
        <v>0</v>
      </c>
      <c r="H737" s="4">
        <v>0</v>
      </c>
      <c r="I737" s="4">
        <v>36</v>
      </c>
      <c r="J737" s="4">
        <v>12</v>
      </c>
      <c r="K737" s="4">
        <v>0</v>
      </c>
      <c r="L737" s="9"/>
      <c r="M737" s="4">
        <v>48</v>
      </c>
      <c r="N737" s="4">
        <f t="shared" si="11"/>
        <v>3.2</v>
      </c>
    </row>
    <row r="738" spans="4:14" x14ac:dyDescent="0.25">
      <c r="D738" s="57"/>
      <c r="E738" s="57"/>
      <c r="F738" s="5" t="s">
        <v>16</v>
      </c>
      <c r="G738" s="4">
        <v>0</v>
      </c>
      <c r="H738" s="4">
        <v>0</v>
      </c>
      <c r="I738" s="4">
        <v>0</v>
      </c>
      <c r="J738" s="4">
        <v>13</v>
      </c>
      <c r="K738" s="4">
        <v>2</v>
      </c>
      <c r="L738" s="4">
        <v>15</v>
      </c>
      <c r="M738" s="9"/>
      <c r="N738" s="4"/>
    </row>
    <row r="739" spans="4:14" x14ac:dyDescent="0.25">
      <c r="D739" s="57"/>
      <c r="E739" s="57"/>
      <c r="F739" s="11" t="s">
        <v>343</v>
      </c>
      <c r="G739" s="4">
        <v>0</v>
      </c>
      <c r="H739" s="4">
        <v>0</v>
      </c>
      <c r="I739" s="4">
        <v>0</v>
      </c>
      <c r="J739" s="4">
        <v>52</v>
      </c>
      <c r="K739" s="4">
        <v>10</v>
      </c>
      <c r="L739" s="9"/>
      <c r="M739" s="4">
        <v>62</v>
      </c>
      <c r="N739" s="4">
        <f t="shared" si="11"/>
        <v>4.1333333333333337</v>
      </c>
    </row>
    <row r="740" spans="4:14" x14ac:dyDescent="0.25">
      <c r="D740" s="57"/>
      <c r="E740" s="57"/>
      <c r="F740" s="5" t="s">
        <v>17</v>
      </c>
      <c r="G740" s="4">
        <v>0</v>
      </c>
      <c r="H740" s="4">
        <v>0</v>
      </c>
      <c r="I740" s="4">
        <v>0</v>
      </c>
      <c r="J740" s="4">
        <v>1</v>
      </c>
      <c r="K740" s="4">
        <v>14</v>
      </c>
      <c r="L740" s="4">
        <v>15</v>
      </c>
      <c r="M740" s="9"/>
      <c r="N740" s="4"/>
    </row>
    <row r="741" spans="4:14" x14ac:dyDescent="0.25">
      <c r="D741" s="57"/>
      <c r="E741" s="57"/>
      <c r="F741" s="11" t="s">
        <v>344</v>
      </c>
      <c r="G741" s="4">
        <v>0</v>
      </c>
      <c r="H741" s="4">
        <v>0</v>
      </c>
      <c r="I741" s="4">
        <v>0</v>
      </c>
      <c r="J741" s="4">
        <v>4</v>
      </c>
      <c r="K741" s="4">
        <v>70</v>
      </c>
      <c r="L741" s="9"/>
      <c r="M741" s="4">
        <v>74</v>
      </c>
      <c r="N741" s="4">
        <f t="shared" si="11"/>
        <v>4.9333333333333336</v>
      </c>
    </row>
    <row r="742" spans="4:14" ht="33" x14ac:dyDescent="0.25">
      <c r="D742" s="57"/>
      <c r="E742" s="57"/>
      <c r="F742" s="5" t="s">
        <v>18</v>
      </c>
      <c r="G742" s="4">
        <v>0</v>
      </c>
      <c r="H742" s="4">
        <v>0</v>
      </c>
      <c r="I742" s="4">
        <v>0</v>
      </c>
      <c r="J742" s="4">
        <v>0</v>
      </c>
      <c r="K742" s="4">
        <v>15</v>
      </c>
      <c r="L742" s="4">
        <v>15</v>
      </c>
      <c r="M742" s="9"/>
      <c r="N742" s="4"/>
    </row>
    <row r="743" spans="4:14" x14ac:dyDescent="0.25">
      <c r="D743" s="57"/>
      <c r="E743" s="57"/>
      <c r="F743" s="11" t="s">
        <v>345</v>
      </c>
      <c r="G743" s="4">
        <v>0</v>
      </c>
      <c r="H743" s="4">
        <v>0</v>
      </c>
      <c r="I743" s="4">
        <v>0</v>
      </c>
      <c r="J743" s="4">
        <v>0</v>
      </c>
      <c r="K743" s="4">
        <v>75</v>
      </c>
      <c r="L743" s="9"/>
      <c r="M743" s="4">
        <v>75</v>
      </c>
      <c r="N743" s="4">
        <f t="shared" si="11"/>
        <v>5</v>
      </c>
    </row>
    <row r="744" spans="4:14" x14ac:dyDescent="0.25">
      <c r="D744" s="57"/>
      <c r="E744" s="57"/>
      <c r="F744" s="5" t="s">
        <v>19</v>
      </c>
      <c r="G744" s="4">
        <v>0</v>
      </c>
      <c r="H744" s="4">
        <v>0</v>
      </c>
      <c r="I744" s="4">
        <v>0</v>
      </c>
      <c r="J744" s="4">
        <v>15</v>
      </c>
      <c r="K744" s="4">
        <v>0</v>
      </c>
      <c r="L744" s="4">
        <v>15</v>
      </c>
      <c r="M744" s="9"/>
      <c r="N744" s="4"/>
    </row>
    <row r="745" spans="4:14" x14ac:dyDescent="0.25">
      <c r="D745" s="57"/>
      <c r="E745" s="57"/>
      <c r="F745" s="11" t="s">
        <v>346</v>
      </c>
      <c r="G745" s="4">
        <v>0</v>
      </c>
      <c r="H745" s="4">
        <v>0</v>
      </c>
      <c r="I745" s="4">
        <v>0</v>
      </c>
      <c r="J745" s="4">
        <v>60</v>
      </c>
      <c r="K745" s="4">
        <v>0</v>
      </c>
      <c r="L745" s="9"/>
      <c r="M745" s="4">
        <v>60</v>
      </c>
      <c r="N745" s="4">
        <f t="shared" si="11"/>
        <v>4</v>
      </c>
    </row>
    <row r="746" spans="4:14" ht="33" x14ac:dyDescent="0.25">
      <c r="D746" s="57"/>
      <c r="E746" s="57"/>
      <c r="F746" s="5" t="s">
        <v>20</v>
      </c>
      <c r="G746" s="4">
        <v>0</v>
      </c>
      <c r="H746" s="4">
        <v>0</v>
      </c>
      <c r="I746" s="4">
        <v>0</v>
      </c>
      <c r="J746" s="4">
        <v>0</v>
      </c>
      <c r="K746" s="4">
        <v>15</v>
      </c>
      <c r="L746" s="9"/>
      <c r="M746" s="9"/>
      <c r="N746" s="4"/>
    </row>
    <row r="747" spans="4:14" x14ac:dyDescent="0.25">
      <c r="D747" s="57"/>
      <c r="E747" s="57"/>
      <c r="F747" s="11" t="s">
        <v>347</v>
      </c>
      <c r="G747" s="4">
        <v>0</v>
      </c>
      <c r="H747" s="4">
        <v>0</v>
      </c>
      <c r="I747" s="4">
        <v>0</v>
      </c>
      <c r="J747" s="4">
        <v>0</v>
      </c>
      <c r="K747" s="4">
        <v>75</v>
      </c>
      <c r="L747" s="9"/>
      <c r="M747" s="4">
        <v>75</v>
      </c>
      <c r="N747" s="4"/>
    </row>
    <row r="748" spans="4:14" x14ac:dyDescent="0.25">
      <c r="D748" s="57" t="s">
        <v>297</v>
      </c>
      <c r="E748" s="57" t="s">
        <v>21</v>
      </c>
      <c r="F748" s="11" t="s">
        <v>322</v>
      </c>
      <c r="G748" s="4">
        <v>1</v>
      </c>
      <c r="H748" s="4">
        <v>11</v>
      </c>
      <c r="I748" s="4">
        <v>1</v>
      </c>
      <c r="J748" s="4">
        <v>0</v>
      </c>
      <c r="K748" s="4">
        <v>0</v>
      </c>
      <c r="L748" s="4">
        <v>13</v>
      </c>
      <c r="M748" s="9"/>
      <c r="N748" s="4"/>
    </row>
    <row r="749" spans="4:14" x14ac:dyDescent="0.25">
      <c r="D749" s="57"/>
      <c r="E749" s="57"/>
      <c r="F749" s="11" t="s">
        <v>351</v>
      </c>
      <c r="G749" s="4">
        <v>1</v>
      </c>
      <c r="H749" s="4">
        <v>22</v>
      </c>
      <c r="I749" s="4">
        <v>3</v>
      </c>
      <c r="J749" s="4">
        <v>0</v>
      </c>
      <c r="K749" s="4">
        <v>0</v>
      </c>
      <c r="L749" s="9"/>
      <c r="M749" s="4">
        <v>26</v>
      </c>
      <c r="N749" s="4">
        <f t="shared" si="11"/>
        <v>2</v>
      </c>
    </row>
    <row r="750" spans="4:14" x14ac:dyDescent="0.25">
      <c r="D750" s="57"/>
      <c r="E750" s="57"/>
      <c r="F750" s="5" t="s">
        <v>14</v>
      </c>
      <c r="G750" s="4">
        <v>7</v>
      </c>
      <c r="H750" s="4">
        <v>5</v>
      </c>
      <c r="I750" s="4">
        <v>1</v>
      </c>
      <c r="J750" s="4">
        <v>0</v>
      </c>
      <c r="K750" s="4">
        <v>0</v>
      </c>
      <c r="L750" s="4">
        <v>13</v>
      </c>
      <c r="M750" s="9"/>
      <c r="N750" s="4"/>
    </row>
    <row r="751" spans="4:14" x14ac:dyDescent="0.25">
      <c r="D751" s="57"/>
      <c r="E751" s="57"/>
      <c r="F751" s="11" t="s">
        <v>352</v>
      </c>
      <c r="G751" s="4">
        <v>7</v>
      </c>
      <c r="H751" s="4">
        <v>10</v>
      </c>
      <c r="I751" s="4">
        <v>3</v>
      </c>
      <c r="J751" s="4">
        <v>0</v>
      </c>
      <c r="K751" s="4">
        <v>0</v>
      </c>
      <c r="L751" s="9"/>
      <c r="M751" s="4">
        <v>20</v>
      </c>
      <c r="N751" s="4">
        <f t="shared" si="11"/>
        <v>1.5384615384615385</v>
      </c>
    </row>
    <row r="752" spans="4:14" x14ac:dyDescent="0.25">
      <c r="D752" s="57"/>
      <c r="E752" s="57"/>
      <c r="F752" s="5" t="s">
        <v>15</v>
      </c>
      <c r="G752" s="4">
        <v>1</v>
      </c>
      <c r="H752" s="4">
        <v>10</v>
      </c>
      <c r="I752" s="4">
        <v>2</v>
      </c>
      <c r="J752" s="4">
        <v>0</v>
      </c>
      <c r="K752" s="4">
        <v>0</v>
      </c>
      <c r="L752" s="4">
        <v>13</v>
      </c>
      <c r="M752" s="9"/>
      <c r="N752" s="4"/>
    </row>
    <row r="753" spans="4:14" x14ac:dyDescent="0.25">
      <c r="D753" s="57"/>
      <c r="E753" s="57"/>
      <c r="F753" s="5" t="s">
        <v>342</v>
      </c>
      <c r="G753" s="4">
        <v>1</v>
      </c>
      <c r="H753" s="4">
        <v>20</v>
      </c>
      <c r="I753" s="4">
        <v>6</v>
      </c>
      <c r="J753" s="4">
        <v>0</v>
      </c>
      <c r="K753" s="4">
        <v>0</v>
      </c>
      <c r="L753" s="9"/>
      <c r="M753" s="4">
        <v>27</v>
      </c>
      <c r="N753" s="4">
        <f t="shared" si="11"/>
        <v>2.0769230769230771</v>
      </c>
    </row>
    <row r="754" spans="4:14" x14ac:dyDescent="0.25">
      <c r="D754" s="57"/>
      <c r="E754" s="57"/>
      <c r="F754" s="5" t="s">
        <v>16</v>
      </c>
      <c r="G754" s="4">
        <v>0</v>
      </c>
      <c r="H754" s="4">
        <v>0</v>
      </c>
      <c r="I754" s="4">
        <v>12</v>
      </c>
      <c r="J754" s="4">
        <v>1</v>
      </c>
      <c r="K754" s="4">
        <v>0</v>
      </c>
      <c r="L754" s="4">
        <v>13</v>
      </c>
      <c r="M754" s="9"/>
      <c r="N754" s="4"/>
    </row>
    <row r="755" spans="4:14" x14ac:dyDescent="0.25">
      <c r="D755" s="57"/>
      <c r="E755" s="57"/>
      <c r="F755" s="11" t="s">
        <v>343</v>
      </c>
      <c r="G755" s="4">
        <v>0</v>
      </c>
      <c r="H755" s="4">
        <v>0</v>
      </c>
      <c r="I755" s="4">
        <v>36</v>
      </c>
      <c r="J755" s="4">
        <v>4</v>
      </c>
      <c r="K755" s="4">
        <v>0</v>
      </c>
      <c r="L755" s="9"/>
      <c r="M755" s="4">
        <v>40</v>
      </c>
      <c r="N755" s="4">
        <f t="shared" si="11"/>
        <v>3.0769230769230771</v>
      </c>
    </row>
    <row r="756" spans="4:14" x14ac:dyDescent="0.25">
      <c r="D756" s="57"/>
      <c r="E756" s="57"/>
      <c r="F756" s="5" t="s">
        <v>17</v>
      </c>
      <c r="G756" s="4">
        <v>0</v>
      </c>
      <c r="H756" s="4">
        <v>6</v>
      </c>
      <c r="I756" s="4">
        <v>6</v>
      </c>
      <c r="J756" s="4">
        <v>1</v>
      </c>
      <c r="K756" s="4">
        <v>0</v>
      </c>
      <c r="L756" s="4">
        <v>13</v>
      </c>
      <c r="M756" s="9"/>
      <c r="N756" s="4"/>
    </row>
    <row r="757" spans="4:14" x14ac:dyDescent="0.25">
      <c r="D757" s="57"/>
      <c r="E757" s="57"/>
      <c r="F757" s="11" t="s">
        <v>344</v>
      </c>
      <c r="G757" s="4">
        <v>0</v>
      </c>
      <c r="H757" s="4">
        <v>12</v>
      </c>
      <c r="I757" s="4">
        <v>18</v>
      </c>
      <c r="J757" s="4">
        <v>4</v>
      </c>
      <c r="K757" s="4">
        <v>0</v>
      </c>
      <c r="L757" s="9"/>
      <c r="M757" s="4">
        <v>34</v>
      </c>
      <c r="N757" s="4">
        <f t="shared" si="11"/>
        <v>2.6153846153846154</v>
      </c>
    </row>
    <row r="758" spans="4:14" ht="33" x14ac:dyDescent="0.25">
      <c r="D758" s="57"/>
      <c r="E758" s="57"/>
      <c r="F758" s="5" t="s">
        <v>18</v>
      </c>
      <c r="G758" s="4">
        <v>6</v>
      </c>
      <c r="H758" s="4">
        <v>2</v>
      </c>
      <c r="I758" s="4">
        <v>5</v>
      </c>
      <c r="J758" s="4">
        <v>0</v>
      </c>
      <c r="K758" s="4">
        <v>0</v>
      </c>
      <c r="L758" s="4">
        <v>13</v>
      </c>
      <c r="M758" s="9"/>
      <c r="N758" s="4"/>
    </row>
    <row r="759" spans="4:14" x14ac:dyDescent="0.25">
      <c r="D759" s="57"/>
      <c r="E759" s="57"/>
      <c r="F759" s="11" t="s">
        <v>345</v>
      </c>
      <c r="G759" s="4">
        <v>6</v>
      </c>
      <c r="H759" s="4">
        <v>4</v>
      </c>
      <c r="I759" s="4">
        <v>15</v>
      </c>
      <c r="J759" s="4">
        <v>0</v>
      </c>
      <c r="K759" s="4">
        <v>0</v>
      </c>
      <c r="L759" s="9"/>
      <c r="M759" s="4">
        <v>25</v>
      </c>
      <c r="N759" s="4">
        <f t="shared" si="11"/>
        <v>1.9230769230769231</v>
      </c>
    </row>
    <row r="760" spans="4:14" x14ac:dyDescent="0.25">
      <c r="D760" s="57"/>
      <c r="E760" s="57"/>
      <c r="F760" s="5" t="s">
        <v>19</v>
      </c>
      <c r="G760" s="4">
        <v>3</v>
      </c>
      <c r="H760" s="4">
        <v>5</v>
      </c>
      <c r="I760" s="4">
        <v>4</v>
      </c>
      <c r="J760" s="4">
        <v>1</v>
      </c>
      <c r="K760" s="4">
        <v>0</v>
      </c>
      <c r="L760" s="4">
        <v>13</v>
      </c>
      <c r="M760" s="9"/>
      <c r="N760" s="4"/>
    </row>
    <row r="761" spans="4:14" x14ac:dyDescent="0.25">
      <c r="D761" s="57"/>
      <c r="E761" s="57"/>
      <c r="F761" s="11" t="s">
        <v>346</v>
      </c>
      <c r="G761" s="4">
        <v>3</v>
      </c>
      <c r="H761" s="4">
        <v>10</v>
      </c>
      <c r="I761" s="4">
        <v>12</v>
      </c>
      <c r="J761" s="4">
        <v>4</v>
      </c>
      <c r="K761" s="4">
        <v>0</v>
      </c>
      <c r="L761" s="9"/>
      <c r="M761" s="4">
        <v>29</v>
      </c>
      <c r="N761" s="4">
        <f t="shared" si="11"/>
        <v>2.2307692307692308</v>
      </c>
    </row>
    <row r="762" spans="4:14" ht="33" x14ac:dyDescent="0.25">
      <c r="D762" s="57"/>
      <c r="E762" s="57"/>
      <c r="F762" s="5" t="s">
        <v>20</v>
      </c>
      <c r="G762" s="4">
        <v>3</v>
      </c>
      <c r="H762" s="4">
        <v>6</v>
      </c>
      <c r="I762" s="4">
        <v>4</v>
      </c>
      <c r="J762" s="4">
        <v>0</v>
      </c>
      <c r="K762" s="4">
        <v>0</v>
      </c>
      <c r="L762" s="4">
        <v>13</v>
      </c>
      <c r="M762" s="9"/>
      <c r="N762" s="4"/>
    </row>
    <row r="763" spans="4:14" x14ac:dyDescent="0.25">
      <c r="D763" s="57"/>
      <c r="E763" s="57"/>
      <c r="F763" s="11" t="s">
        <v>347</v>
      </c>
      <c r="G763" s="4">
        <v>3</v>
      </c>
      <c r="H763" s="4">
        <v>12</v>
      </c>
      <c r="I763" s="4">
        <v>12</v>
      </c>
      <c r="J763" s="4">
        <v>0</v>
      </c>
      <c r="K763" s="4">
        <v>0</v>
      </c>
      <c r="L763" s="9"/>
      <c r="M763" s="4">
        <v>27</v>
      </c>
      <c r="N763" s="4">
        <f t="shared" si="11"/>
        <v>2.0769230769230771</v>
      </c>
    </row>
    <row r="764" spans="4:14" x14ac:dyDescent="0.25">
      <c r="D764" s="57" t="s">
        <v>297</v>
      </c>
      <c r="E764" s="57" t="s">
        <v>23</v>
      </c>
      <c r="F764" s="11" t="s">
        <v>8</v>
      </c>
      <c r="G764" s="4">
        <v>18</v>
      </c>
      <c r="H764" s="4">
        <v>0</v>
      </c>
      <c r="I764" s="4">
        <v>2</v>
      </c>
      <c r="J764" s="4">
        <v>0</v>
      </c>
      <c r="K764" s="4">
        <v>0</v>
      </c>
      <c r="L764" s="4">
        <v>20</v>
      </c>
      <c r="M764" s="9"/>
      <c r="N764" s="4"/>
    </row>
    <row r="765" spans="4:14" x14ac:dyDescent="0.25">
      <c r="D765" s="57"/>
      <c r="E765" s="57"/>
      <c r="F765" s="11" t="s">
        <v>351</v>
      </c>
      <c r="G765" s="4">
        <v>18</v>
      </c>
      <c r="H765" s="4">
        <v>0</v>
      </c>
      <c r="I765" s="4">
        <v>6</v>
      </c>
      <c r="J765" s="4">
        <v>0</v>
      </c>
      <c r="K765" s="4">
        <v>0</v>
      </c>
      <c r="L765" s="9"/>
      <c r="M765" s="4">
        <v>24</v>
      </c>
      <c r="N765" s="4">
        <f t="shared" si="11"/>
        <v>1.2</v>
      </c>
    </row>
    <row r="766" spans="4:14" x14ac:dyDescent="0.25">
      <c r="D766" s="57"/>
      <c r="E766" s="57"/>
      <c r="F766" s="5" t="s">
        <v>14</v>
      </c>
      <c r="G766" s="4">
        <v>18</v>
      </c>
      <c r="H766" s="4">
        <v>0</v>
      </c>
      <c r="I766" s="4">
        <v>2</v>
      </c>
      <c r="J766" s="4">
        <v>0</v>
      </c>
      <c r="K766" s="4">
        <v>0</v>
      </c>
      <c r="L766" s="4">
        <v>20</v>
      </c>
      <c r="M766" s="9"/>
      <c r="N766" s="4"/>
    </row>
    <row r="767" spans="4:14" x14ac:dyDescent="0.25">
      <c r="D767" s="57"/>
      <c r="E767" s="57"/>
      <c r="F767" s="11" t="s">
        <v>352</v>
      </c>
      <c r="G767" s="4">
        <v>18</v>
      </c>
      <c r="H767" s="4">
        <v>0</v>
      </c>
      <c r="I767" s="4">
        <v>6</v>
      </c>
      <c r="J767" s="4">
        <v>0</v>
      </c>
      <c r="K767" s="4">
        <v>0</v>
      </c>
      <c r="L767" s="9"/>
      <c r="M767" s="4">
        <v>24</v>
      </c>
      <c r="N767" s="4">
        <f t="shared" si="11"/>
        <v>1.2</v>
      </c>
    </row>
    <row r="768" spans="4:14" x14ac:dyDescent="0.25">
      <c r="D768" s="57"/>
      <c r="E768" s="57"/>
      <c r="F768" s="5" t="s">
        <v>15</v>
      </c>
      <c r="G768" s="4">
        <v>20</v>
      </c>
      <c r="H768" s="4">
        <v>0</v>
      </c>
      <c r="I768" s="4">
        <v>0</v>
      </c>
      <c r="J768" s="4">
        <v>0</v>
      </c>
      <c r="K768" s="4">
        <v>0</v>
      </c>
      <c r="L768" s="4">
        <v>20</v>
      </c>
      <c r="M768" s="9"/>
      <c r="N768" s="4"/>
    </row>
    <row r="769" spans="4:14" x14ac:dyDescent="0.25">
      <c r="D769" s="57"/>
      <c r="E769" s="57"/>
      <c r="F769" s="5" t="s">
        <v>342</v>
      </c>
      <c r="G769" s="4">
        <v>20</v>
      </c>
      <c r="H769" s="4">
        <v>0</v>
      </c>
      <c r="I769" s="4">
        <v>0</v>
      </c>
      <c r="J769" s="4">
        <v>0</v>
      </c>
      <c r="K769" s="4">
        <v>0</v>
      </c>
      <c r="L769" s="9"/>
      <c r="M769" s="4">
        <v>20</v>
      </c>
      <c r="N769" s="4">
        <f t="shared" si="11"/>
        <v>1</v>
      </c>
    </row>
    <row r="770" spans="4:14" x14ac:dyDescent="0.25">
      <c r="D770" s="57"/>
      <c r="E770" s="57"/>
      <c r="F770" s="5" t="s">
        <v>16</v>
      </c>
      <c r="G770" s="4">
        <v>0</v>
      </c>
      <c r="H770" s="4">
        <v>0</v>
      </c>
      <c r="I770" s="4">
        <v>19</v>
      </c>
      <c r="J770" s="4">
        <v>1</v>
      </c>
      <c r="K770" s="4">
        <v>0</v>
      </c>
      <c r="L770" s="4">
        <v>20</v>
      </c>
      <c r="M770" s="9"/>
      <c r="N770" s="4"/>
    </row>
    <row r="771" spans="4:14" x14ac:dyDescent="0.25">
      <c r="D771" s="57"/>
      <c r="E771" s="57"/>
      <c r="F771" s="11" t="s">
        <v>343</v>
      </c>
      <c r="G771" s="4">
        <v>0</v>
      </c>
      <c r="H771" s="4">
        <v>0</v>
      </c>
      <c r="I771" s="4">
        <v>57</v>
      </c>
      <c r="J771" s="4">
        <v>4</v>
      </c>
      <c r="K771" s="4">
        <v>0</v>
      </c>
      <c r="L771" s="9"/>
      <c r="M771" s="4">
        <v>61</v>
      </c>
      <c r="N771" s="4">
        <f t="shared" si="11"/>
        <v>3.05</v>
      </c>
    </row>
    <row r="772" spans="4:14" x14ac:dyDescent="0.25">
      <c r="D772" s="57"/>
      <c r="E772" s="57"/>
      <c r="F772" s="5" t="s">
        <v>17</v>
      </c>
      <c r="G772" s="4">
        <v>0</v>
      </c>
      <c r="H772" s="4">
        <v>0</v>
      </c>
      <c r="I772" s="4">
        <v>20</v>
      </c>
      <c r="J772" s="4">
        <v>0</v>
      </c>
      <c r="K772" s="4">
        <v>0</v>
      </c>
      <c r="L772" s="4">
        <v>20</v>
      </c>
      <c r="M772" s="9"/>
      <c r="N772" s="4"/>
    </row>
    <row r="773" spans="4:14" x14ac:dyDescent="0.25">
      <c r="D773" s="57"/>
      <c r="E773" s="57"/>
      <c r="F773" s="11" t="s">
        <v>344</v>
      </c>
      <c r="G773" s="4">
        <v>0</v>
      </c>
      <c r="H773" s="4">
        <v>0</v>
      </c>
      <c r="I773" s="4">
        <v>60</v>
      </c>
      <c r="J773" s="4">
        <v>0</v>
      </c>
      <c r="K773" s="4">
        <v>0</v>
      </c>
      <c r="L773" s="9"/>
      <c r="M773" s="4">
        <v>60</v>
      </c>
      <c r="N773" s="4">
        <f t="shared" si="11"/>
        <v>3</v>
      </c>
    </row>
    <row r="774" spans="4:14" ht="33" x14ac:dyDescent="0.25">
      <c r="D774" s="57"/>
      <c r="E774" s="57"/>
      <c r="F774" s="5" t="s">
        <v>18</v>
      </c>
      <c r="G774" s="4">
        <v>0</v>
      </c>
      <c r="H774" s="4">
        <v>19</v>
      </c>
      <c r="I774" s="4">
        <v>1</v>
      </c>
      <c r="J774" s="4">
        <v>0</v>
      </c>
      <c r="K774" s="4">
        <v>0</v>
      </c>
      <c r="L774" s="4">
        <v>20</v>
      </c>
      <c r="M774" s="9"/>
      <c r="N774" s="4"/>
    </row>
    <row r="775" spans="4:14" x14ac:dyDescent="0.25">
      <c r="D775" s="57"/>
      <c r="E775" s="57"/>
      <c r="F775" s="11" t="s">
        <v>345</v>
      </c>
      <c r="G775" s="4">
        <v>0</v>
      </c>
      <c r="H775" s="4">
        <v>38</v>
      </c>
      <c r="I775" s="4">
        <v>3</v>
      </c>
      <c r="J775" s="4">
        <v>0</v>
      </c>
      <c r="K775" s="4">
        <v>0</v>
      </c>
      <c r="L775" s="9"/>
      <c r="M775" s="4">
        <v>41</v>
      </c>
      <c r="N775" s="4">
        <f t="shared" si="11"/>
        <v>2.0499999999999998</v>
      </c>
    </row>
    <row r="776" spans="4:14" x14ac:dyDescent="0.25">
      <c r="D776" s="57"/>
      <c r="E776" s="57"/>
      <c r="F776" s="5" t="s">
        <v>19</v>
      </c>
      <c r="G776" s="4">
        <v>0</v>
      </c>
      <c r="H776" s="4">
        <v>0</v>
      </c>
      <c r="I776" s="4">
        <v>20</v>
      </c>
      <c r="J776" s="4">
        <v>0</v>
      </c>
      <c r="K776" s="4">
        <v>0</v>
      </c>
      <c r="L776" s="4">
        <v>20</v>
      </c>
      <c r="M776" s="9"/>
      <c r="N776" s="4"/>
    </row>
    <row r="777" spans="4:14" x14ac:dyDescent="0.25">
      <c r="D777" s="57"/>
      <c r="E777" s="57"/>
      <c r="F777" s="11" t="s">
        <v>346</v>
      </c>
      <c r="G777" s="4">
        <v>0</v>
      </c>
      <c r="H777" s="4">
        <v>0</v>
      </c>
      <c r="I777" s="4">
        <v>60</v>
      </c>
      <c r="J777" s="4">
        <v>0</v>
      </c>
      <c r="K777" s="4">
        <v>0</v>
      </c>
      <c r="L777" s="9"/>
      <c r="M777" s="4">
        <v>60</v>
      </c>
      <c r="N777" s="4">
        <f t="shared" ref="N777:N839" si="12">M777/L776</f>
        <v>3</v>
      </c>
    </row>
    <row r="778" spans="4:14" ht="33" x14ac:dyDescent="0.25">
      <c r="D778" s="57"/>
      <c r="E778" s="57"/>
      <c r="F778" s="5" t="s">
        <v>20</v>
      </c>
      <c r="G778" s="4">
        <v>0</v>
      </c>
      <c r="H778" s="4">
        <v>0</v>
      </c>
      <c r="I778" s="4">
        <v>0</v>
      </c>
      <c r="J778" s="4">
        <v>20</v>
      </c>
      <c r="K778" s="4">
        <v>0</v>
      </c>
      <c r="L778" s="4">
        <v>20</v>
      </c>
      <c r="M778" s="9"/>
      <c r="N778" s="4"/>
    </row>
    <row r="779" spans="4:14" x14ac:dyDescent="0.25">
      <c r="D779" s="57"/>
      <c r="E779" s="57"/>
      <c r="F779" s="11" t="s">
        <v>347</v>
      </c>
      <c r="G779" s="4">
        <v>0</v>
      </c>
      <c r="H779" s="4">
        <v>0</v>
      </c>
      <c r="I779" s="4">
        <v>0</v>
      </c>
      <c r="J779" s="4">
        <v>80</v>
      </c>
      <c r="K779" s="4">
        <v>0</v>
      </c>
      <c r="L779" s="9"/>
      <c r="M779" s="4">
        <v>80</v>
      </c>
      <c r="N779" s="4">
        <f t="shared" si="12"/>
        <v>4</v>
      </c>
    </row>
    <row r="780" spans="4:14" x14ac:dyDescent="0.25">
      <c r="D780" s="57" t="s">
        <v>297</v>
      </c>
      <c r="E780" s="57" t="s">
        <v>22</v>
      </c>
      <c r="F780" s="11" t="s">
        <v>8</v>
      </c>
      <c r="G780" s="4">
        <v>9</v>
      </c>
      <c r="H780" s="4">
        <v>1</v>
      </c>
      <c r="I780" s="4">
        <v>2</v>
      </c>
      <c r="J780" s="4">
        <v>0</v>
      </c>
      <c r="K780" s="4">
        <v>0</v>
      </c>
      <c r="L780" s="4">
        <v>12</v>
      </c>
      <c r="M780" s="9"/>
      <c r="N780" s="4"/>
    </row>
    <row r="781" spans="4:14" x14ac:dyDescent="0.25">
      <c r="D781" s="57"/>
      <c r="E781" s="57"/>
      <c r="F781" s="11" t="s">
        <v>351</v>
      </c>
      <c r="G781" s="4">
        <v>9</v>
      </c>
      <c r="H781" s="4">
        <v>2</v>
      </c>
      <c r="I781" s="4">
        <v>6</v>
      </c>
      <c r="J781" s="4">
        <v>0</v>
      </c>
      <c r="K781" s="4">
        <v>0</v>
      </c>
      <c r="L781" s="9"/>
      <c r="M781" s="4">
        <v>17</v>
      </c>
      <c r="N781" s="4">
        <f t="shared" si="12"/>
        <v>1.4166666666666667</v>
      </c>
    </row>
    <row r="782" spans="4:14" x14ac:dyDescent="0.25">
      <c r="D782" s="57"/>
      <c r="E782" s="57"/>
      <c r="F782" s="5" t="s">
        <v>14</v>
      </c>
      <c r="G782" s="4">
        <v>10</v>
      </c>
      <c r="H782" s="4">
        <v>1</v>
      </c>
      <c r="I782" s="4">
        <v>1</v>
      </c>
      <c r="J782" s="4">
        <v>0</v>
      </c>
      <c r="K782" s="4">
        <v>0</v>
      </c>
      <c r="L782" s="4">
        <v>12</v>
      </c>
      <c r="M782" s="9"/>
      <c r="N782" s="4"/>
    </row>
    <row r="783" spans="4:14" x14ac:dyDescent="0.25">
      <c r="D783" s="57"/>
      <c r="E783" s="57"/>
      <c r="F783" s="11" t="s">
        <v>352</v>
      </c>
      <c r="G783" s="4">
        <v>10</v>
      </c>
      <c r="H783" s="4">
        <v>2</v>
      </c>
      <c r="I783" s="4">
        <v>3</v>
      </c>
      <c r="J783" s="4">
        <v>0</v>
      </c>
      <c r="K783" s="4">
        <v>0</v>
      </c>
      <c r="L783" s="9"/>
      <c r="M783" s="4">
        <v>15</v>
      </c>
      <c r="N783" s="4">
        <f t="shared" si="12"/>
        <v>1.25</v>
      </c>
    </row>
    <row r="784" spans="4:14" x14ac:dyDescent="0.25">
      <c r="D784" s="57"/>
      <c r="E784" s="57"/>
      <c r="F784" s="5" t="s">
        <v>15</v>
      </c>
      <c r="G784" s="4">
        <v>11</v>
      </c>
      <c r="H784" s="4">
        <v>1</v>
      </c>
      <c r="I784" s="4">
        <v>0</v>
      </c>
      <c r="J784" s="4">
        <v>0</v>
      </c>
      <c r="K784" s="4">
        <v>0</v>
      </c>
      <c r="L784" s="4">
        <v>12</v>
      </c>
      <c r="M784" s="9"/>
      <c r="N784" s="4"/>
    </row>
    <row r="785" spans="4:14" x14ac:dyDescent="0.25">
      <c r="D785" s="57"/>
      <c r="E785" s="57"/>
      <c r="F785" s="5" t="s">
        <v>342</v>
      </c>
      <c r="G785" s="4">
        <v>11</v>
      </c>
      <c r="H785" s="4">
        <v>2</v>
      </c>
      <c r="I785" s="4">
        <v>0</v>
      </c>
      <c r="J785" s="4">
        <v>0</v>
      </c>
      <c r="K785" s="4">
        <v>0</v>
      </c>
      <c r="L785" s="9"/>
      <c r="M785" s="4">
        <v>13</v>
      </c>
      <c r="N785" s="4">
        <f t="shared" si="12"/>
        <v>1.0833333333333333</v>
      </c>
    </row>
    <row r="786" spans="4:14" x14ac:dyDescent="0.25">
      <c r="D786" s="57"/>
      <c r="E786" s="57"/>
      <c r="F786" s="5" t="s">
        <v>16</v>
      </c>
      <c r="G786" s="4">
        <v>0</v>
      </c>
      <c r="H786" s="4">
        <v>1</v>
      </c>
      <c r="I786" s="4">
        <v>11</v>
      </c>
      <c r="J786" s="4">
        <v>0</v>
      </c>
      <c r="K786" s="4">
        <v>0</v>
      </c>
      <c r="L786" s="4">
        <v>12</v>
      </c>
      <c r="M786" s="9"/>
      <c r="N786" s="4"/>
    </row>
    <row r="787" spans="4:14" x14ac:dyDescent="0.25">
      <c r="D787" s="57"/>
      <c r="E787" s="57"/>
      <c r="F787" s="11" t="s">
        <v>343</v>
      </c>
      <c r="G787" s="4">
        <v>0</v>
      </c>
      <c r="H787" s="4">
        <v>2</v>
      </c>
      <c r="I787" s="4">
        <v>33</v>
      </c>
      <c r="J787" s="4">
        <v>0</v>
      </c>
      <c r="K787" s="4">
        <v>0</v>
      </c>
      <c r="L787" s="9"/>
      <c r="M787" s="4">
        <v>35</v>
      </c>
      <c r="N787" s="4">
        <f t="shared" si="12"/>
        <v>2.9166666666666665</v>
      </c>
    </row>
    <row r="788" spans="4:14" x14ac:dyDescent="0.25">
      <c r="D788" s="57"/>
      <c r="E788" s="57"/>
      <c r="F788" s="5" t="s">
        <v>17</v>
      </c>
      <c r="G788" s="4">
        <v>0</v>
      </c>
      <c r="H788" s="4">
        <v>0</v>
      </c>
      <c r="I788" s="4">
        <v>10</v>
      </c>
      <c r="J788" s="4">
        <v>2</v>
      </c>
      <c r="K788" s="4">
        <v>0</v>
      </c>
      <c r="L788" s="4">
        <v>12</v>
      </c>
      <c r="M788" s="9"/>
      <c r="N788" s="4"/>
    </row>
    <row r="789" spans="4:14" x14ac:dyDescent="0.25">
      <c r="D789" s="57"/>
      <c r="E789" s="57"/>
      <c r="F789" s="11" t="s">
        <v>344</v>
      </c>
      <c r="G789" s="4">
        <v>0</v>
      </c>
      <c r="H789" s="4">
        <v>0</v>
      </c>
      <c r="I789" s="4">
        <v>30</v>
      </c>
      <c r="J789" s="4">
        <v>8</v>
      </c>
      <c r="K789" s="4">
        <v>0</v>
      </c>
      <c r="L789" s="9"/>
      <c r="M789" s="4">
        <v>38</v>
      </c>
      <c r="N789" s="4">
        <f t="shared" si="12"/>
        <v>3.1666666666666665</v>
      </c>
    </row>
    <row r="790" spans="4:14" ht="33" x14ac:dyDescent="0.25">
      <c r="D790" s="57"/>
      <c r="E790" s="57"/>
      <c r="F790" s="5" t="s">
        <v>18</v>
      </c>
      <c r="G790" s="4">
        <v>0</v>
      </c>
      <c r="H790" s="4">
        <v>0</v>
      </c>
      <c r="I790" s="4">
        <v>6</v>
      </c>
      <c r="J790" s="4">
        <v>6</v>
      </c>
      <c r="K790" s="4">
        <v>0</v>
      </c>
      <c r="L790" s="4">
        <v>12</v>
      </c>
      <c r="M790" s="9"/>
      <c r="N790" s="4"/>
    </row>
    <row r="791" spans="4:14" x14ac:dyDescent="0.25">
      <c r="D791" s="57"/>
      <c r="E791" s="57"/>
      <c r="F791" s="11" t="s">
        <v>345</v>
      </c>
      <c r="G791" s="4">
        <v>0</v>
      </c>
      <c r="H791" s="4">
        <v>0</v>
      </c>
      <c r="I791" s="4">
        <v>18</v>
      </c>
      <c r="J791" s="4">
        <v>24</v>
      </c>
      <c r="K791" s="4">
        <v>0</v>
      </c>
      <c r="L791" s="9"/>
      <c r="M791" s="4">
        <v>42</v>
      </c>
      <c r="N791" s="4">
        <f t="shared" si="12"/>
        <v>3.5</v>
      </c>
    </row>
    <row r="792" spans="4:14" x14ac:dyDescent="0.25">
      <c r="D792" s="57"/>
      <c r="E792" s="57"/>
      <c r="F792" s="5" t="s">
        <v>19</v>
      </c>
      <c r="G792" s="4">
        <v>9</v>
      </c>
      <c r="H792" s="4">
        <v>3</v>
      </c>
      <c r="I792" s="4">
        <v>0</v>
      </c>
      <c r="J792" s="4">
        <v>0</v>
      </c>
      <c r="K792" s="4">
        <v>0</v>
      </c>
      <c r="L792" s="4">
        <v>12</v>
      </c>
      <c r="M792" s="9"/>
      <c r="N792" s="4"/>
    </row>
    <row r="793" spans="4:14" x14ac:dyDescent="0.25">
      <c r="D793" s="57"/>
      <c r="E793" s="57"/>
      <c r="F793" s="11" t="s">
        <v>346</v>
      </c>
      <c r="G793" s="4">
        <v>9</v>
      </c>
      <c r="H793" s="4">
        <v>6</v>
      </c>
      <c r="I793" s="4">
        <v>0</v>
      </c>
      <c r="J793" s="4">
        <v>0</v>
      </c>
      <c r="K793" s="4">
        <v>0</v>
      </c>
      <c r="L793" s="9"/>
      <c r="M793" s="4">
        <v>15</v>
      </c>
      <c r="N793" s="4">
        <f t="shared" si="12"/>
        <v>1.25</v>
      </c>
    </row>
    <row r="794" spans="4:14" ht="33" x14ac:dyDescent="0.25">
      <c r="D794" s="57"/>
      <c r="E794" s="57"/>
      <c r="F794" s="5" t="s">
        <v>20</v>
      </c>
      <c r="G794" s="4">
        <v>8</v>
      </c>
      <c r="H794" s="4">
        <v>4</v>
      </c>
      <c r="I794" s="4">
        <v>0</v>
      </c>
      <c r="J794" s="4">
        <v>0</v>
      </c>
      <c r="K794" s="4">
        <v>0</v>
      </c>
      <c r="L794" s="4">
        <v>12</v>
      </c>
      <c r="M794" s="9"/>
      <c r="N794" s="4"/>
    </row>
    <row r="795" spans="4:14" x14ac:dyDescent="0.25">
      <c r="D795" s="57"/>
      <c r="E795" s="57"/>
      <c r="F795" s="11" t="s">
        <v>347</v>
      </c>
      <c r="G795" s="4">
        <v>8</v>
      </c>
      <c r="H795" s="4">
        <v>8</v>
      </c>
      <c r="I795" s="4">
        <v>0</v>
      </c>
      <c r="J795" s="4">
        <v>0</v>
      </c>
      <c r="K795" s="4">
        <v>0</v>
      </c>
      <c r="L795" s="9"/>
      <c r="M795" s="4">
        <v>16</v>
      </c>
      <c r="N795" s="4">
        <f t="shared" si="12"/>
        <v>1.3333333333333333</v>
      </c>
    </row>
    <row r="796" spans="4:14" x14ac:dyDescent="0.25">
      <c r="D796" s="57" t="s">
        <v>298</v>
      </c>
      <c r="E796" s="57" t="s">
        <v>21</v>
      </c>
      <c r="F796" s="11" t="s">
        <v>322</v>
      </c>
      <c r="G796" s="4">
        <v>8</v>
      </c>
      <c r="H796" s="4">
        <v>4</v>
      </c>
      <c r="I796" s="4">
        <v>10</v>
      </c>
      <c r="J796" s="4">
        <v>1</v>
      </c>
      <c r="K796" s="4">
        <v>0</v>
      </c>
      <c r="L796" s="4">
        <v>23</v>
      </c>
      <c r="M796" s="9"/>
      <c r="N796" s="4"/>
    </row>
    <row r="797" spans="4:14" x14ac:dyDescent="0.25">
      <c r="D797" s="57"/>
      <c r="E797" s="57"/>
      <c r="F797" s="11" t="s">
        <v>351</v>
      </c>
      <c r="G797" s="4">
        <v>8</v>
      </c>
      <c r="H797" s="4">
        <v>8</v>
      </c>
      <c r="I797" s="4">
        <v>30</v>
      </c>
      <c r="J797" s="4">
        <v>4</v>
      </c>
      <c r="K797" s="4">
        <v>0</v>
      </c>
      <c r="L797" s="9"/>
      <c r="M797" s="4">
        <v>50</v>
      </c>
      <c r="N797" s="4">
        <f t="shared" si="12"/>
        <v>2.1739130434782608</v>
      </c>
    </row>
    <row r="798" spans="4:14" x14ac:dyDescent="0.25">
      <c r="D798" s="57"/>
      <c r="E798" s="57"/>
      <c r="F798" s="5" t="s">
        <v>14</v>
      </c>
      <c r="G798" s="4">
        <v>0</v>
      </c>
      <c r="H798" s="4">
        <v>0</v>
      </c>
      <c r="I798" s="4">
        <v>8</v>
      </c>
      <c r="J798" s="4">
        <v>15</v>
      </c>
      <c r="K798" s="4">
        <v>0</v>
      </c>
      <c r="L798" s="4">
        <v>23</v>
      </c>
      <c r="M798" s="9"/>
      <c r="N798" s="4"/>
    </row>
    <row r="799" spans="4:14" x14ac:dyDescent="0.25">
      <c r="D799" s="57"/>
      <c r="E799" s="57"/>
      <c r="F799" s="11" t="s">
        <v>352</v>
      </c>
      <c r="G799" s="4">
        <v>0</v>
      </c>
      <c r="H799" s="4">
        <v>0</v>
      </c>
      <c r="I799" s="4">
        <v>24</v>
      </c>
      <c r="J799" s="4">
        <v>60</v>
      </c>
      <c r="K799" s="4">
        <v>0</v>
      </c>
      <c r="L799" s="9"/>
      <c r="M799" s="4">
        <v>84</v>
      </c>
      <c r="N799" s="4">
        <f t="shared" si="12"/>
        <v>3.652173913043478</v>
      </c>
    </row>
    <row r="800" spans="4:14" x14ac:dyDescent="0.25">
      <c r="D800" s="57"/>
      <c r="E800" s="57"/>
      <c r="F800" s="5" t="s">
        <v>15</v>
      </c>
      <c r="G800" s="4">
        <v>0</v>
      </c>
      <c r="H800" s="4">
        <v>8</v>
      </c>
      <c r="I800" s="4">
        <v>15</v>
      </c>
      <c r="J800" s="4">
        <v>0</v>
      </c>
      <c r="K800" s="4">
        <v>0</v>
      </c>
      <c r="L800" s="4">
        <v>23</v>
      </c>
      <c r="M800" s="9"/>
      <c r="N800" s="4"/>
    </row>
    <row r="801" spans="4:14" x14ac:dyDescent="0.25">
      <c r="D801" s="57"/>
      <c r="E801" s="57"/>
      <c r="F801" s="5" t="s">
        <v>342</v>
      </c>
      <c r="G801" s="4">
        <v>0</v>
      </c>
      <c r="H801" s="4">
        <v>16</v>
      </c>
      <c r="I801" s="4">
        <v>45</v>
      </c>
      <c r="J801" s="4">
        <v>0</v>
      </c>
      <c r="K801" s="4">
        <v>0</v>
      </c>
      <c r="L801" s="9"/>
      <c r="M801" s="4">
        <v>61</v>
      </c>
      <c r="N801" s="4">
        <f t="shared" si="12"/>
        <v>2.652173913043478</v>
      </c>
    </row>
    <row r="802" spans="4:14" x14ac:dyDescent="0.25">
      <c r="D802" s="57"/>
      <c r="E802" s="57"/>
      <c r="F802" s="5" t="s">
        <v>16</v>
      </c>
      <c r="G802" s="4">
        <v>0</v>
      </c>
      <c r="H802" s="4">
        <v>4</v>
      </c>
      <c r="I802" s="4">
        <v>17</v>
      </c>
      <c r="J802" s="4">
        <v>2</v>
      </c>
      <c r="K802" s="4">
        <v>0</v>
      </c>
      <c r="L802" s="4">
        <v>23</v>
      </c>
      <c r="M802" s="9"/>
      <c r="N802" s="4"/>
    </row>
    <row r="803" spans="4:14" x14ac:dyDescent="0.25">
      <c r="D803" s="57"/>
      <c r="E803" s="57"/>
      <c r="F803" s="11" t="s">
        <v>343</v>
      </c>
      <c r="G803" s="4">
        <v>0</v>
      </c>
      <c r="H803" s="4">
        <v>8</v>
      </c>
      <c r="I803" s="4">
        <v>51</v>
      </c>
      <c r="J803" s="4">
        <v>8</v>
      </c>
      <c r="K803" s="4">
        <v>0</v>
      </c>
      <c r="L803" s="9"/>
      <c r="M803" s="4">
        <v>67</v>
      </c>
      <c r="N803" s="4">
        <f t="shared" si="12"/>
        <v>2.9130434782608696</v>
      </c>
    </row>
    <row r="804" spans="4:14" x14ac:dyDescent="0.25">
      <c r="D804" s="57"/>
      <c r="E804" s="57"/>
      <c r="F804" s="5" t="s">
        <v>17</v>
      </c>
      <c r="G804" s="4">
        <v>0</v>
      </c>
      <c r="H804" s="4">
        <v>0</v>
      </c>
      <c r="I804" s="4">
        <v>2</v>
      </c>
      <c r="J804" s="4">
        <v>20</v>
      </c>
      <c r="K804" s="4">
        <v>1</v>
      </c>
      <c r="L804" s="4">
        <v>23</v>
      </c>
      <c r="M804" s="9"/>
      <c r="N804" s="4"/>
    </row>
    <row r="805" spans="4:14" x14ac:dyDescent="0.25">
      <c r="D805" s="57"/>
      <c r="E805" s="57"/>
      <c r="F805" s="11" t="s">
        <v>344</v>
      </c>
      <c r="G805" s="4">
        <v>0</v>
      </c>
      <c r="H805" s="4">
        <v>0</v>
      </c>
      <c r="I805" s="4">
        <v>6</v>
      </c>
      <c r="J805" s="4">
        <v>80</v>
      </c>
      <c r="K805" s="4">
        <v>5</v>
      </c>
      <c r="L805" s="9"/>
      <c r="M805" s="4">
        <v>91</v>
      </c>
      <c r="N805" s="4">
        <f t="shared" si="12"/>
        <v>3.9565217391304346</v>
      </c>
    </row>
    <row r="806" spans="4:14" ht="33" x14ac:dyDescent="0.25">
      <c r="D806" s="57"/>
      <c r="E806" s="57"/>
      <c r="F806" s="5" t="s">
        <v>18</v>
      </c>
      <c r="G806" s="4">
        <v>1</v>
      </c>
      <c r="H806" s="4">
        <v>0</v>
      </c>
      <c r="I806" s="4">
        <v>10</v>
      </c>
      <c r="J806" s="4">
        <v>11</v>
      </c>
      <c r="K806" s="4">
        <v>1</v>
      </c>
      <c r="L806" s="4">
        <v>23</v>
      </c>
      <c r="M806" s="9"/>
      <c r="N806" s="4"/>
    </row>
    <row r="807" spans="4:14" x14ac:dyDescent="0.25">
      <c r="D807" s="57"/>
      <c r="E807" s="57"/>
      <c r="F807" s="11" t="s">
        <v>345</v>
      </c>
      <c r="G807" s="4">
        <v>1</v>
      </c>
      <c r="H807" s="4">
        <v>0</v>
      </c>
      <c r="I807" s="4">
        <v>30</v>
      </c>
      <c r="J807" s="4">
        <v>44</v>
      </c>
      <c r="K807" s="4">
        <v>5</v>
      </c>
      <c r="L807" s="9"/>
      <c r="M807" s="4">
        <v>80</v>
      </c>
      <c r="N807" s="4">
        <f t="shared" si="12"/>
        <v>3.4782608695652173</v>
      </c>
    </row>
    <row r="808" spans="4:14" x14ac:dyDescent="0.25">
      <c r="D808" s="57"/>
      <c r="E808" s="57"/>
      <c r="F808" s="5" t="s">
        <v>19</v>
      </c>
      <c r="G808" s="4">
        <v>15</v>
      </c>
      <c r="H808" s="4">
        <v>6</v>
      </c>
      <c r="I808" s="4">
        <v>1</v>
      </c>
      <c r="J808" s="4">
        <v>1</v>
      </c>
      <c r="K808" s="4">
        <v>0</v>
      </c>
      <c r="L808" s="4">
        <v>23</v>
      </c>
      <c r="M808" s="9"/>
      <c r="N808" s="4"/>
    </row>
    <row r="809" spans="4:14" x14ac:dyDescent="0.25">
      <c r="D809" s="57"/>
      <c r="E809" s="57"/>
      <c r="F809" s="11" t="s">
        <v>346</v>
      </c>
      <c r="G809" s="4">
        <v>15</v>
      </c>
      <c r="H809" s="4">
        <v>12</v>
      </c>
      <c r="I809" s="4">
        <v>3</v>
      </c>
      <c r="J809" s="4">
        <v>4</v>
      </c>
      <c r="K809" s="4">
        <v>1</v>
      </c>
      <c r="L809" s="9"/>
      <c r="M809" s="4">
        <v>34</v>
      </c>
      <c r="N809" s="4">
        <f t="shared" si="12"/>
        <v>1.4782608695652173</v>
      </c>
    </row>
    <row r="810" spans="4:14" ht="33" x14ac:dyDescent="0.25">
      <c r="D810" s="57"/>
      <c r="E810" s="57"/>
      <c r="F810" s="5" t="s">
        <v>20</v>
      </c>
      <c r="G810" s="4">
        <v>1</v>
      </c>
      <c r="H810" s="4">
        <v>10</v>
      </c>
      <c r="I810" s="4">
        <v>11</v>
      </c>
      <c r="J810" s="4">
        <v>1</v>
      </c>
      <c r="K810" s="4">
        <v>0</v>
      </c>
      <c r="L810" s="4">
        <v>23</v>
      </c>
      <c r="M810" s="9"/>
      <c r="N810" s="4"/>
    </row>
    <row r="811" spans="4:14" x14ac:dyDescent="0.25">
      <c r="D811" s="57"/>
      <c r="E811" s="57"/>
      <c r="F811" s="11" t="s">
        <v>347</v>
      </c>
      <c r="G811" s="4">
        <v>1</v>
      </c>
      <c r="H811" s="4">
        <v>20</v>
      </c>
      <c r="I811" s="4">
        <v>33</v>
      </c>
      <c r="J811" s="4">
        <v>4</v>
      </c>
      <c r="K811" s="4">
        <v>0</v>
      </c>
      <c r="L811" s="9"/>
      <c r="M811" s="4">
        <v>58</v>
      </c>
      <c r="N811" s="4">
        <f t="shared" si="12"/>
        <v>2.5217391304347827</v>
      </c>
    </row>
    <row r="812" spans="4:14" x14ac:dyDescent="0.25">
      <c r="D812" s="57" t="s">
        <v>298</v>
      </c>
      <c r="E812" s="57" t="s">
        <v>23</v>
      </c>
      <c r="F812" s="11" t="s">
        <v>8</v>
      </c>
      <c r="G812" s="4">
        <v>0</v>
      </c>
      <c r="H812" s="4">
        <v>0</v>
      </c>
      <c r="I812" s="4">
        <v>10</v>
      </c>
      <c r="J812" s="4">
        <v>0</v>
      </c>
      <c r="K812" s="4">
        <v>0</v>
      </c>
      <c r="L812" s="4">
        <v>10</v>
      </c>
      <c r="M812" s="9"/>
      <c r="N812" s="4"/>
    </row>
    <row r="813" spans="4:14" x14ac:dyDescent="0.25">
      <c r="D813" s="57"/>
      <c r="E813" s="57"/>
      <c r="F813" s="11" t="s">
        <v>351</v>
      </c>
      <c r="G813" s="4">
        <v>0</v>
      </c>
      <c r="H813" s="4">
        <v>0</v>
      </c>
      <c r="I813" s="4">
        <v>30</v>
      </c>
      <c r="J813" s="4">
        <v>0</v>
      </c>
      <c r="K813" s="4">
        <v>0</v>
      </c>
      <c r="L813" s="9"/>
      <c r="M813" s="4">
        <v>30</v>
      </c>
      <c r="N813" s="4">
        <f t="shared" si="12"/>
        <v>3</v>
      </c>
    </row>
    <row r="814" spans="4:14" x14ac:dyDescent="0.25">
      <c r="D814" s="57"/>
      <c r="E814" s="57"/>
      <c r="F814" s="5" t="s">
        <v>14</v>
      </c>
      <c r="G814" s="4">
        <v>0</v>
      </c>
      <c r="H814" s="4">
        <v>0</v>
      </c>
      <c r="I814" s="4">
        <v>8</v>
      </c>
      <c r="J814" s="4">
        <v>2</v>
      </c>
      <c r="K814" s="4">
        <v>0</v>
      </c>
      <c r="L814" s="4">
        <v>10</v>
      </c>
      <c r="M814" s="9"/>
      <c r="N814" s="4"/>
    </row>
    <row r="815" spans="4:14" x14ac:dyDescent="0.25">
      <c r="D815" s="57"/>
      <c r="E815" s="57"/>
      <c r="F815" s="11" t="s">
        <v>352</v>
      </c>
      <c r="G815" s="4">
        <v>0</v>
      </c>
      <c r="H815" s="4">
        <v>0</v>
      </c>
      <c r="I815" s="4">
        <v>24</v>
      </c>
      <c r="J815" s="4">
        <v>8</v>
      </c>
      <c r="K815" s="4">
        <v>0</v>
      </c>
      <c r="L815" s="9"/>
      <c r="M815" s="4">
        <v>32</v>
      </c>
      <c r="N815" s="4">
        <f t="shared" si="12"/>
        <v>3.2</v>
      </c>
    </row>
    <row r="816" spans="4:14" x14ac:dyDescent="0.25">
      <c r="D816" s="57"/>
      <c r="E816" s="57"/>
      <c r="F816" s="5" t="s">
        <v>15</v>
      </c>
      <c r="G816" s="4">
        <v>3</v>
      </c>
      <c r="H816" s="4">
        <v>7</v>
      </c>
      <c r="I816" s="4">
        <v>0</v>
      </c>
      <c r="J816" s="4">
        <v>0</v>
      </c>
      <c r="K816" s="4">
        <v>0</v>
      </c>
      <c r="L816" s="4">
        <v>10</v>
      </c>
      <c r="M816" s="9"/>
      <c r="N816" s="4"/>
    </row>
    <row r="817" spans="4:14" x14ac:dyDescent="0.25">
      <c r="D817" s="57"/>
      <c r="E817" s="57"/>
      <c r="F817" s="5" t="s">
        <v>342</v>
      </c>
      <c r="G817" s="4">
        <v>3</v>
      </c>
      <c r="H817" s="4">
        <v>14</v>
      </c>
      <c r="I817" s="4">
        <v>0</v>
      </c>
      <c r="J817" s="4">
        <v>0</v>
      </c>
      <c r="K817" s="4">
        <v>0</v>
      </c>
      <c r="L817" s="9"/>
      <c r="M817" s="4">
        <v>17</v>
      </c>
      <c r="N817" s="4">
        <f t="shared" si="12"/>
        <v>1.7</v>
      </c>
    </row>
    <row r="818" spans="4:14" x14ac:dyDescent="0.25">
      <c r="D818" s="57"/>
      <c r="E818" s="57"/>
      <c r="F818" s="5" t="s">
        <v>16</v>
      </c>
      <c r="G818" s="4">
        <v>0</v>
      </c>
      <c r="H818" s="4">
        <v>0</v>
      </c>
      <c r="I818" s="4">
        <v>4</v>
      </c>
      <c r="J818" s="4">
        <v>6</v>
      </c>
      <c r="K818" s="4">
        <v>0</v>
      </c>
      <c r="L818" s="4">
        <v>10</v>
      </c>
      <c r="M818" s="9"/>
      <c r="N818" s="4"/>
    </row>
    <row r="819" spans="4:14" x14ac:dyDescent="0.25">
      <c r="D819" s="57"/>
      <c r="E819" s="57"/>
      <c r="F819" s="11" t="s">
        <v>343</v>
      </c>
      <c r="G819" s="4">
        <v>0</v>
      </c>
      <c r="H819" s="4">
        <v>0</v>
      </c>
      <c r="I819" s="4">
        <v>12</v>
      </c>
      <c r="J819" s="4">
        <v>24</v>
      </c>
      <c r="K819" s="4">
        <v>0</v>
      </c>
      <c r="L819" s="9"/>
      <c r="M819" s="4">
        <v>36</v>
      </c>
      <c r="N819" s="4">
        <f t="shared" si="12"/>
        <v>3.6</v>
      </c>
    </row>
    <row r="820" spans="4:14" x14ac:dyDescent="0.25">
      <c r="D820" s="57"/>
      <c r="E820" s="57"/>
      <c r="F820" s="5" t="s">
        <v>17</v>
      </c>
      <c r="G820" s="4">
        <v>0</v>
      </c>
      <c r="H820" s="4">
        <v>0</v>
      </c>
      <c r="I820" s="4">
        <v>0</v>
      </c>
      <c r="J820" s="4">
        <v>10</v>
      </c>
      <c r="K820" s="4">
        <v>0</v>
      </c>
      <c r="L820" s="4">
        <v>10</v>
      </c>
      <c r="M820" s="9"/>
      <c r="N820" s="4"/>
    </row>
    <row r="821" spans="4:14" x14ac:dyDescent="0.25">
      <c r="D821" s="57"/>
      <c r="E821" s="57"/>
      <c r="F821" s="11" t="s">
        <v>344</v>
      </c>
      <c r="G821" s="4">
        <v>0</v>
      </c>
      <c r="H821" s="4">
        <v>0</v>
      </c>
      <c r="I821" s="4">
        <v>0</v>
      </c>
      <c r="J821" s="4">
        <v>40</v>
      </c>
      <c r="K821" s="4">
        <v>0</v>
      </c>
      <c r="L821" s="9"/>
      <c r="M821" s="4">
        <v>40</v>
      </c>
      <c r="N821" s="4">
        <f t="shared" si="12"/>
        <v>4</v>
      </c>
    </row>
    <row r="822" spans="4:14" ht="33" x14ac:dyDescent="0.25">
      <c r="D822" s="57"/>
      <c r="E822" s="57"/>
      <c r="F822" s="5" t="s">
        <v>18</v>
      </c>
      <c r="G822" s="4">
        <v>0</v>
      </c>
      <c r="H822" s="4">
        <v>1</v>
      </c>
      <c r="I822" s="4">
        <v>9</v>
      </c>
      <c r="J822" s="4">
        <v>0</v>
      </c>
      <c r="K822" s="4">
        <v>0</v>
      </c>
      <c r="L822" s="4">
        <v>10</v>
      </c>
      <c r="M822" s="9"/>
      <c r="N822" s="4"/>
    </row>
    <row r="823" spans="4:14" x14ac:dyDescent="0.25">
      <c r="D823" s="57"/>
      <c r="E823" s="57"/>
      <c r="F823" s="11" t="s">
        <v>345</v>
      </c>
      <c r="G823" s="4">
        <v>0</v>
      </c>
      <c r="H823" s="4">
        <v>2</v>
      </c>
      <c r="I823" s="4">
        <v>27</v>
      </c>
      <c r="J823" s="4">
        <v>0</v>
      </c>
      <c r="K823" s="4">
        <v>0</v>
      </c>
      <c r="L823" s="9"/>
      <c r="M823" s="4">
        <v>29</v>
      </c>
      <c r="N823" s="4">
        <f t="shared" si="12"/>
        <v>2.9</v>
      </c>
    </row>
    <row r="824" spans="4:14" x14ac:dyDescent="0.25">
      <c r="D824" s="57"/>
      <c r="E824" s="57"/>
      <c r="F824" s="5" t="s">
        <v>19</v>
      </c>
      <c r="G824" s="4">
        <v>9</v>
      </c>
      <c r="H824" s="4">
        <v>1</v>
      </c>
      <c r="I824" s="4">
        <v>0</v>
      </c>
      <c r="J824" s="4">
        <v>0</v>
      </c>
      <c r="K824" s="4">
        <v>0</v>
      </c>
      <c r="L824" s="4">
        <v>10</v>
      </c>
      <c r="M824" s="9"/>
      <c r="N824" s="4"/>
    </row>
    <row r="825" spans="4:14" x14ac:dyDescent="0.25">
      <c r="D825" s="57"/>
      <c r="E825" s="57"/>
      <c r="F825" s="11" t="s">
        <v>346</v>
      </c>
      <c r="G825" s="4">
        <v>9</v>
      </c>
      <c r="H825" s="4">
        <v>2</v>
      </c>
      <c r="I825" s="4">
        <v>0</v>
      </c>
      <c r="J825" s="4">
        <v>0</v>
      </c>
      <c r="K825" s="4">
        <v>0</v>
      </c>
      <c r="L825" s="9"/>
      <c r="M825" s="4">
        <v>11</v>
      </c>
      <c r="N825" s="4">
        <f t="shared" si="12"/>
        <v>1.1000000000000001</v>
      </c>
    </row>
    <row r="826" spans="4:14" ht="33" x14ac:dyDescent="0.25">
      <c r="D826" s="57"/>
      <c r="E826" s="57"/>
      <c r="F826" s="5" t="s">
        <v>20</v>
      </c>
      <c r="G826" s="4">
        <v>0</v>
      </c>
      <c r="H826" s="4">
        <v>10</v>
      </c>
      <c r="I826" s="4">
        <v>0</v>
      </c>
      <c r="J826" s="4">
        <v>0</v>
      </c>
      <c r="K826" s="4">
        <v>0</v>
      </c>
      <c r="L826" s="4">
        <v>10</v>
      </c>
      <c r="M826" s="9"/>
      <c r="N826" s="4"/>
    </row>
    <row r="827" spans="4:14" x14ac:dyDescent="0.25">
      <c r="D827" s="57"/>
      <c r="E827" s="57"/>
      <c r="F827" s="11" t="s">
        <v>347</v>
      </c>
      <c r="G827" s="4">
        <v>0</v>
      </c>
      <c r="H827" s="4">
        <v>20</v>
      </c>
      <c r="I827" s="4">
        <v>0</v>
      </c>
      <c r="J827" s="4">
        <v>0</v>
      </c>
      <c r="K827" s="4">
        <v>0</v>
      </c>
      <c r="L827" s="9"/>
      <c r="M827" s="4">
        <v>20</v>
      </c>
      <c r="N827" s="4">
        <f t="shared" si="12"/>
        <v>2</v>
      </c>
    </row>
    <row r="828" spans="4:14" x14ac:dyDescent="0.25">
      <c r="D828" s="57" t="s">
        <v>298</v>
      </c>
      <c r="E828" s="57" t="s">
        <v>22</v>
      </c>
      <c r="F828" s="11" t="s">
        <v>8</v>
      </c>
      <c r="G828" s="4">
        <v>0</v>
      </c>
      <c r="H828" s="4">
        <v>13</v>
      </c>
      <c r="I828" s="4">
        <v>0</v>
      </c>
      <c r="J828" s="4">
        <v>0</v>
      </c>
      <c r="K828" s="4">
        <v>0</v>
      </c>
      <c r="L828" s="4">
        <v>13</v>
      </c>
      <c r="M828" s="9"/>
      <c r="N828" s="4"/>
    </row>
    <row r="829" spans="4:14" x14ac:dyDescent="0.25">
      <c r="D829" s="57"/>
      <c r="E829" s="57"/>
      <c r="F829" s="11" t="s">
        <v>351</v>
      </c>
      <c r="G829" s="4">
        <v>0</v>
      </c>
      <c r="H829" s="4">
        <v>26</v>
      </c>
      <c r="I829" s="4">
        <v>0</v>
      </c>
      <c r="J829" s="4">
        <v>0</v>
      </c>
      <c r="K829" s="4">
        <v>0</v>
      </c>
      <c r="L829" s="9"/>
      <c r="M829" s="4">
        <v>26</v>
      </c>
      <c r="N829" s="4">
        <f t="shared" si="12"/>
        <v>2</v>
      </c>
    </row>
    <row r="830" spans="4:14" x14ac:dyDescent="0.25">
      <c r="D830" s="57"/>
      <c r="E830" s="57"/>
      <c r="F830" s="5" t="s">
        <v>14</v>
      </c>
      <c r="G830" s="4">
        <v>0</v>
      </c>
      <c r="H830" s="4">
        <v>0</v>
      </c>
      <c r="I830" s="4">
        <v>0</v>
      </c>
      <c r="J830" s="4">
        <v>13</v>
      </c>
      <c r="K830" s="4">
        <v>0</v>
      </c>
      <c r="L830" s="4">
        <v>13</v>
      </c>
      <c r="M830" s="9"/>
      <c r="N830" s="4"/>
    </row>
    <row r="831" spans="4:14" x14ac:dyDescent="0.25">
      <c r="D831" s="57"/>
      <c r="E831" s="57"/>
      <c r="F831" s="11" t="s">
        <v>352</v>
      </c>
      <c r="G831" s="4">
        <v>0</v>
      </c>
      <c r="H831" s="4">
        <v>0</v>
      </c>
      <c r="I831" s="4">
        <v>0</v>
      </c>
      <c r="J831" s="4">
        <v>52</v>
      </c>
      <c r="K831" s="4">
        <v>0</v>
      </c>
      <c r="L831" s="9"/>
      <c r="M831" s="4">
        <v>52</v>
      </c>
      <c r="N831" s="4">
        <f t="shared" si="12"/>
        <v>4</v>
      </c>
    </row>
    <row r="832" spans="4:14" x14ac:dyDescent="0.25">
      <c r="D832" s="57"/>
      <c r="E832" s="57"/>
      <c r="F832" s="5" t="s">
        <v>15</v>
      </c>
      <c r="G832" s="4">
        <v>0</v>
      </c>
      <c r="H832" s="4">
        <v>1</v>
      </c>
      <c r="I832" s="4">
        <v>12</v>
      </c>
      <c r="J832" s="4">
        <v>0</v>
      </c>
      <c r="K832" s="4">
        <v>0</v>
      </c>
      <c r="L832" s="4">
        <v>13</v>
      </c>
      <c r="M832" s="9"/>
      <c r="N832" s="4"/>
    </row>
    <row r="833" spans="4:14" x14ac:dyDescent="0.25">
      <c r="D833" s="57"/>
      <c r="E833" s="57"/>
      <c r="F833" s="5" t="s">
        <v>342</v>
      </c>
      <c r="G833" s="4">
        <v>0</v>
      </c>
      <c r="H833" s="4">
        <v>2</v>
      </c>
      <c r="I833" s="4">
        <v>36</v>
      </c>
      <c r="J833" s="4">
        <v>0</v>
      </c>
      <c r="K833" s="4">
        <v>0</v>
      </c>
      <c r="L833" s="9"/>
      <c r="M833" s="4">
        <v>38</v>
      </c>
      <c r="N833" s="4">
        <f t="shared" si="12"/>
        <v>2.9230769230769229</v>
      </c>
    </row>
    <row r="834" spans="4:14" x14ac:dyDescent="0.25">
      <c r="D834" s="57"/>
      <c r="E834" s="57"/>
      <c r="F834" s="5" t="s">
        <v>16</v>
      </c>
      <c r="G834" s="4">
        <v>0</v>
      </c>
      <c r="H834" s="4">
        <v>0</v>
      </c>
      <c r="I834" s="4">
        <v>11</v>
      </c>
      <c r="J834" s="4">
        <v>2</v>
      </c>
      <c r="K834" s="4">
        <v>0</v>
      </c>
      <c r="L834" s="4">
        <v>13</v>
      </c>
      <c r="M834" s="9"/>
      <c r="N834" s="4"/>
    </row>
    <row r="835" spans="4:14" x14ac:dyDescent="0.25">
      <c r="D835" s="57"/>
      <c r="E835" s="57"/>
      <c r="F835" s="11" t="s">
        <v>343</v>
      </c>
      <c r="G835" s="4">
        <v>0</v>
      </c>
      <c r="H835" s="4">
        <v>0</v>
      </c>
      <c r="I835" s="4">
        <v>33</v>
      </c>
      <c r="J835" s="4">
        <v>8</v>
      </c>
      <c r="K835" s="4">
        <v>0</v>
      </c>
      <c r="L835" s="9"/>
      <c r="M835" s="4">
        <v>41</v>
      </c>
      <c r="N835" s="4">
        <f t="shared" si="12"/>
        <v>3.1538461538461537</v>
      </c>
    </row>
    <row r="836" spans="4:14" x14ac:dyDescent="0.25">
      <c r="D836" s="57"/>
      <c r="E836" s="57"/>
      <c r="F836" s="5" t="s">
        <v>17</v>
      </c>
      <c r="G836" s="4">
        <v>0</v>
      </c>
      <c r="H836" s="4">
        <v>0</v>
      </c>
      <c r="I836" s="4">
        <v>6</v>
      </c>
      <c r="J836" s="4">
        <v>7</v>
      </c>
      <c r="K836" s="4">
        <v>0</v>
      </c>
      <c r="L836" s="4">
        <v>13</v>
      </c>
      <c r="M836" s="9"/>
      <c r="N836" s="4"/>
    </row>
    <row r="837" spans="4:14" x14ac:dyDescent="0.25">
      <c r="D837" s="57"/>
      <c r="E837" s="57"/>
      <c r="F837" s="11" t="s">
        <v>344</v>
      </c>
      <c r="G837" s="4">
        <v>0</v>
      </c>
      <c r="H837" s="4">
        <v>0</v>
      </c>
      <c r="I837" s="4">
        <v>18</v>
      </c>
      <c r="J837" s="4">
        <v>28</v>
      </c>
      <c r="K837" s="4">
        <v>0</v>
      </c>
      <c r="L837" s="9"/>
      <c r="M837" s="4">
        <v>46</v>
      </c>
      <c r="N837" s="4">
        <f t="shared" si="12"/>
        <v>3.5384615384615383</v>
      </c>
    </row>
    <row r="838" spans="4:14" ht="33" x14ac:dyDescent="0.25">
      <c r="D838" s="57"/>
      <c r="E838" s="57"/>
      <c r="F838" s="5" t="s">
        <v>18</v>
      </c>
      <c r="G838" s="4">
        <v>0</v>
      </c>
      <c r="H838" s="4">
        <v>3</v>
      </c>
      <c r="I838" s="4">
        <v>10</v>
      </c>
      <c r="J838" s="4">
        <v>0</v>
      </c>
      <c r="K838" s="4">
        <v>0</v>
      </c>
      <c r="L838" s="4">
        <v>13</v>
      </c>
      <c r="M838" s="9"/>
      <c r="N838" s="4"/>
    </row>
    <row r="839" spans="4:14" x14ac:dyDescent="0.25">
      <c r="D839" s="57"/>
      <c r="E839" s="57"/>
      <c r="F839" s="11" t="s">
        <v>345</v>
      </c>
      <c r="G839" s="4">
        <v>0</v>
      </c>
      <c r="H839" s="4">
        <v>6</v>
      </c>
      <c r="I839" s="4">
        <v>30</v>
      </c>
      <c r="J839" s="4">
        <v>0</v>
      </c>
      <c r="K839" s="4">
        <v>0</v>
      </c>
      <c r="L839" s="9"/>
      <c r="M839" s="4">
        <v>36</v>
      </c>
      <c r="N839" s="4">
        <f t="shared" si="12"/>
        <v>2.7692307692307692</v>
      </c>
    </row>
    <row r="840" spans="4:14" x14ac:dyDescent="0.25">
      <c r="D840" s="57"/>
      <c r="E840" s="57"/>
      <c r="F840" s="5" t="s">
        <v>19</v>
      </c>
      <c r="G840" s="4">
        <v>0</v>
      </c>
      <c r="H840" s="4">
        <v>10</v>
      </c>
      <c r="I840" s="4">
        <v>3</v>
      </c>
      <c r="J840" s="4">
        <v>0</v>
      </c>
      <c r="K840" s="4">
        <v>0</v>
      </c>
      <c r="L840" s="4">
        <v>13</v>
      </c>
      <c r="M840" s="9"/>
      <c r="N840" s="4"/>
    </row>
    <row r="841" spans="4:14" x14ac:dyDescent="0.25">
      <c r="D841" s="57"/>
      <c r="E841" s="57"/>
      <c r="F841" s="11" t="s">
        <v>346</v>
      </c>
      <c r="G841" s="4">
        <v>0</v>
      </c>
      <c r="H841" s="4">
        <v>20</v>
      </c>
      <c r="I841" s="4">
        <v>9</v>
      </c>
      <c r="J841" s="4">
        <v>0</v>
      </c>
      <c r="K841" s="4">
        <v>0</v>
      </c>
      <c r="L841" s="9"/>
      <c r="M841" s="4">
        <v>29</v>
      </c>
      <c r="N841" s="4">
        <f t="shared" ref="N841:N891" si="13">M841/L840</f>
        <v>2.2307692307692308</v>
      </c>
    </row>
    <row r="842" spans="4:14" ht="33" x14ac:dyDescent="0.25">
      <c r="D842" s="57"/>
      <c r="E842" s="57"/>
      <c r="F842" s="5" t="s">
        <v>20</v>
      </c>
      <c r="G842" s="4">
        <v>7</v>
      </c>
      <c r="H842" s="4">
        <v>5</v>
      </c>
      <c r="I842" s="4">
        <v>1</v>
      </c>
      <c r="J842" s="4">
        <v>0</v>
      </c>
      <c r="K842" s="4">
        <v>0</v>
      </c>
      <c r="L842" s="4">
        <v>13</v>
      </c>
      <c r="M842" s="9"/>
      <c r="N842" s="4"/>
    </row>
    <row r="843" spans="4:14" x14ac:dyDescent="0.25">
      <c r="D843" s="57"/>
      <c r="E843" s="57"/>
      <c r="F843" s="11" t="s">
        <v>347</v>
      </c>
      <c r="G843" s="4">
        <v>7</v>
      </c>
      <c r="H843" s="4">
        <v>10</v>
      </c>
      <c r="I843" s="4">
        <v>3</v>
      </c>
      <c r="J843" s="4">
        <v>0</v>
      </c>
      <c r="K843" s="4">
        <v>0</v>
      </c>
      <c r="L843" s="9"/>
      <c r="M843" s="4">
        <v>20</v>
      </c>
      <c r="N843" s="4">
        <f t="shared" si="13"/>
        <v>1.5384615384615385</v>
      </c>
    </row>
    <row r="844" spans="4:14" x14ac:dyDescent="0.25">
      <c r="D844" s="57" t="s">
        <v>299</v>
      </c>
      <c r="E844" s="57" t="s">
        <v>21</v>
      </c>
      <c r="F844" s="11" t="s">
        <v>321</v>
      </c>
      <c r="G844" s="4">
        <v>8</v>
      </c>
      <c r="H844" s="4">
        <v>2</v>
      </c>
      <c r="I844" s="4">
        <v>2</v>
      </c>
      <c r="J844" s="4">
        <v>2</v>
      </c>
      <c r="K844" s="4">
        <v>3</v>
      </c>
      <c r="L844" s="4">
        <v>17</v>
      </c>
      <c r="M844" s="9"/>
      <c r="N844" s="4"/>
    </row>
    <row r="845" spans="4:14" x14ac:dyDescent="0.25">
      <c r="D845" s="57"/>
      <c r="E845" s="57"/>
      <c r="F845" s="11" t="s">
        <v>351</v>
      </c>
      <c r="G845" s="4">
        <v>8</v>
      </c>
      <c r="H845" s="4">
        <v>4</v>
      </c>
      <c r="I845" s="4">
        <v>6</v>
      </c>
      <c r="J845" s="4">
        <v>8</v>
      </c>
      <c r="K845" s="4">
        <v>15</v>
      </c>
      <c r="L845" s="9"/>
      <c r="M845" s="4">
        <v>41</v>
      </c>
      <c r="N845" s="4">
        <f t="shared" si="13"/>
        <v>2.4117647058823528</v>
      </c>
    </row>
    <row r="846" spans="4:14" x14ac:dyDescent="0.25">
      <c r="D846" s="57"/>
      <c r="E846" s="57"/>
      <c r="F846" s="5" t="s">
        <v>14</v>
      </c>
      <c r="G846" s="4">
        <v>17</v>
      </c>
      <c r="H846" s="4">
        <v>0</v>
      </c>
      <c r="I846" s="4">
        <v>0</v>
      </c>
      <c r="J846" s="4">
        <v>0</v>
      </c>
      <c r="K846" s="4">
        <v>0</v>
      </c>
      <c r="L846" s="4">
        <v>17</v>
      </c>
      <c r="M846" s="9"/>
      <c r="N846" s="4"/>
    </row>
    <row r="847" spans="4:14" x14ac:dyDescent="0.25">
      <c r="D847" s="57"/>
      <c r="E847" s="57"/>
      <c r="F847" s="11" t="s">
        <v>352</v>
      </c>
      <c r="G847" s="4">
        <v>17</v>
      </c>
      <c r="H847" s="4">
        <v>0</v>
      </c>
      <c r="I847" s="4">
        <v>0</v>
      </c>
      <c r="J847" s="4">
        <v>0</v>
      </c>
      <c r="K847" s="4">
        <v>0</v>
      </c>
      <c r="L847" s="9"/>
      <c r="M847" s="4">
        <v>17</v>
      </c>
      <c r="N847" s="4">
        <f t="shared" si="13"/>
        <v>1</v>
      </c>
    </row>
    <row r="848" spans="4:14" x14ac:dyDescent="0.25">
      <c r="D848" s="57"/>
      <c r="E848" s="57"/>
      <c r="F848" s="5" t="s">
        <v>15</v>
      </c>
      <c r="G848" s="4">
        <v>16</v>
      </c>
      <c r="H848" s="4">
        <v>0</v>
      </c>
      <c r="I848" s="4">
        <v>1</v>
      </c>
      <c r="J848" s="4">
        <v>0</v>
      </c>
      <c r="K848" s="4">
        <v>0</v>
      </c>
      <c r="L848" s="4">
        <v>17</v>
      </c>
      <c r="M848" s="9"/>
      <c r="N848" s="4"/>
    </row>
    <row r="849" spans="4:14" x14ac:dyDescent="0.25">
      <c r="D849" s="57"/>
      <c r="E849" s="57"/>
      <c r="F849" s="5" t="s">
        <v>342</v>
      </c>
      <c r="G849" s="4">
        <v>16</v>
      </c>
      <c r="H849" s="4">
        <v>0</v>
      </c>
      <c r="I849" s="4">
        <v>3</v>
      </c>
      <c r="J849" s="4">
        <v>0</v>
      </c>
      <c r="K849" s="4">
        <v>0</v>
      </c>
      <c r="L849" s="9"/>
      <c r="M849" s="4">
        <v>19</v>
      </c>
      <c r="N849" s="4">
        <f t="shared" si="13"/>
        <v>1.1176470588235294</v>
      </c>
    </row>
    <row r="850" spans="4:14" x14ac:dyDescent="0.25">
      <c r="D850" s="57"/>
      <c r="E850" s="57"/>
      <c r="F850" s="5" t="s">
        <v>16</v>
      </c>
      <c r="G850" s="4">
        <v>0</v>
      </c>
      <c r="H850" s="4">
        <v>4</v>
      </c>
      <c r="I850" s="4">
        <v>9</v>
      </c>
      <c r="J850" s="4">
        <v>3</v>
      </c>
      <c r="K850" s="4">
        <v>1</v>
      </c>
      <c r="L850" s="4">
        <v>17</v>
      </c>
      <c r="M850" s="9"/>
      <c r="N850" s="4"/>
    </row>
    <row r="851" spans="4:14" x14ac:dyDescent="0.25">
      <c r="D851" s="57"/>
      <c r="E851" s="57"/>
      <c r="F851" s="11" t="s">
        <v>343</v>
      </c>
      <c r="G851" s="4">
        <v>0</v>
      </c>
      <c r="H851" s="4">
        <v>8</v>
      </c>
      <c r="I851" s="4">
        <v>27</v>
      </c>
      <c r="J851" s="4">
        <v>12</v>
      </c>
      <c r="K851" s="4">
        <v>5</v>
      </c>
      <c r="L851" s="9"/>
      <c r="M851" s="4">
        <v>52</v>
      </c>
      <c r="N851" s="4">
        <f t="shared" si="13"/>
        <v>3.0588235294117645</v>
      </c>
    </row>
    <row r="852" spans="4:14" x14ac:dyDescent="0.25">
      <c r="D852" s="57"/>
      <c r="E852" s="57"/>
      <c r="F852" s="5" t="s">
        <v>17</v>
      </c>
      <c r="G852" s="4">
        <v>4</v>
      </c>
      <c r="H852" s="4">
        <v>0</v>
      </c>
      <c r="I852" s="4">
        <v>12</v>
      </c>
      <c r="J852" s="4">
        <v>0</v>
      </c>
      <c r="K852" s="4">
        <v>1</v>
      </c>
      <c r="L852" s="4">
        <v>17</v>
      </c>
      <c r="M852" s="9"/>
      <c r="N852" s="4"/>
    </row>
    <row r="853" spans="4:14" x14ac:dyDescent="0.25">
      <c r="D853" s="57"/>
      <c r="E853" s="57"/>
      <c r="F853" s="11" t="s">
        <v>344</v>
      </c>
      <c r="G853" s="4">
        <v>4</v>
      </c>
      <c r="H853" s="4">
        <v>0</v>
      </c>
      <c r="I853" s="4">
        <v>36</v>
      </c>
      <c r="J853" s="4">
        <v>0</v>
      </c>
      <c r="K853" s="4">
        <v>5</v>
      </c>
      <c r="L853" s="9"/>
      <c r="M853" s="4">
        <v>45</v>
      </c>
      <c r="N853" s="4">
        <f t="shared" si="13"/>
        <v>2.6470588235294117</v>
      </c>
    </row>
    <row r="854" spans="4:14" ht="33" x14ac:dyDescent="0.25">
      <c r="D854" s="57"/>
      <c r="E854" s="57"/>
      <c r="F854" s="5" t="s">
        <v>18</v>
      </c>
      <c r="G854" s="4">
        <v>14</v>
      </c>
      <c r="H854" s="4">
        <v>3</v>
      </c>
      <c r="I854" s="4">
        <v>0</v>
      </c>
      <c r="J854" s="4">
        <v>0</v>
      </c>
      <c r="K854" s="4">
        <v>0</v>
      </c>
      <c r="L854" s="4">
        <v>17</v>
      </c>
      <c r="M854" s="9"/>
      <c r="N854" s="4"/>
    </row>
    <row r="855" spans="4:14" x14ac:dyDescent="0.25">
      <c r="D855" s="57"/>
      <c r="E855" s="57"/>
      <c r="F855" s="11" t="s">
        <v>345</v>
      </c>
      <c r="G855" s="4">
        <v>14</v>
      </c>
      <c r="H855" s="4">
        <v>6</v>
      </c>
      <c r="I855" s="4">
        <v>0</v>
      </c>
      <c r="J855" s="4">
        <v>0</v>
      </c>
      <c r="K855" s="4">
        <v>0</v>
      </c>
      <c r="L855" s="9"/>
      <c r="M855" s="4">
        <v>20</v>
      </c>
      <c r="N855" s="4">
        <f t="shared" si="13"/>
        <v>1.1764705882352942</v>
      </c>
    </row>
    <row r="856" spans="4:14" x14ac:dyDescent="0.25">
      <c r="D856" s="57"/>
      <c r="E856" s="57"/>
      <c r="F856" s="5" t="s">
        <v>19</v>
      </c>
      <c r="G856" s="4">
        <v>14</v>
      </c>
      <c r="H856" s="4">
        <v>3</v>
      </c>
      <c r="I856" s="4">
        <v>0</v>
      </c>
      <c r="J856" s="4">
        <v>0</v>
      </c>
      <c r="K856" s="4">
        <v>0</v>
      </c>
      <c r="L856" s="4">
        <v>17</v>
      </c>
      <c r="M856" s="9"/>
      <c r="N856" s="4"/>
    </row>
    <row r="857" spans="4:14" x14ac:dyDescent="0.25">
      <c r="D857" s="57"/>
      <c r="E857" s="57"/>
      <c r="F857" s="11" t="s">
        <v>346</v>
      </c>
      <c r="G857" s="4">
        <v>14</v>
      </c>
      <c r="H857" s="4">
        <v>6</v>
      </c>
      <c r="I857" s="4">
        <v>0</v>
      </c>
      <c r="J857" s="4">
        <v>0</v>
      </c>
      <c r="K857" s="4">
        <v>0</v>
      </c>
      <c r="L857" s="9"/>
      <c r="M857" s="4">
        <v>20</v>
      </c>
      <c r="N857" s="4">
        <f t="shared" si="13"/>
        <v>1.1764705882352942</v>
      </c>
    </row>
    <row r="858" spans="4:14" ht="33" x14ac:dyDescent="0.25">
      <c r="D858" s="57"/>
      <c r="E858" s="57"/>
      <c r="F858" s="5" t="s">
        <v>20</v>
      </c>
      <c r="G858" s="4">
        <v>12</v>
      </c>
      <c r="H858" s="4">
        <v>5</v>
      </c>
      <c r="I858" s="4">
        <v>0</v>
      </c>
      <c r="J858" s="4">
        <v>0</v>
      </c>
      <c r="K858" s="4">
        <v>0</v>
      </c>
      <c r="L858" s="4">
        <v>17</v>
      </c>
      <c r="M858" s="9"/>
      <c r="N858" s="4"/>
    </row>
    <row r="859" spans="4:14" x14ac:dyDescent="0.25">
      <c r="D859" s="57"/>
      <c r="E859" s="57"/>
      <c r="F859" s="11" t="s">
        <v>347</v>
      </c>
      <c r="G859" s="4">
        <v>12</v>
      </c>
      <c r="H859" s="4">
        <v>10</v>
      </c>
      <c r="I859" s="4">
        <v>0</v>
      </c>
      <c r="J859" s="4">
        <v>0</v>
      </c>
      <c r="K859" s="4">
        <v>0</v>
      </c>
      <c r="L859" s="9"/>
      <c r="M859" s="4">
        <v>22</v>
      </c>
      <c r="N859" s="4">
        <f t="shared" si="13"/>
        <v>1.2941176470588236</v>
      </c>
    </row>
    <row r="860" spans="4:14" x14ac:dyDescent="0.25">
      <c r="D860" s="57" t="s">
        <v>299</v>
      </c>
      <c r="E860" s="57" t="s">
        <v>23</v>
      </c>
      <c r="F860" s="11" t="s">
        <v>8</v>
      </c>
      <c r="G860" s="4">
        <v>0</v>
      </c>
      <c r="H860" s="4">
        <v>5</v>
      </c>
      <c r="I860" s="4">
        <v>8</v>
      </c>
      <c r="J860" s="4">
        <v>0</v>
      </c>
      <c r="K860" s="4">
        <v>0</v>
      </c>
      <c r="L860" s="4">
        <v>13</v>
      </c>
      <c r="M860" s="9"/>
      <c r="N860" s="4"/>
    </row>
    <row r="861" spans="4:14" x14ac:dyDescent="0.25">
      <c r="D861" s="57"/>
      <c r="E861" s="57"/>
      <c r="F861" s="11" t="s">
        <v>351</v>
      </c>
      <c r="G861" s="4">
        <v>0</v>
      </c>
      <c r="H861" s="4">
        <v>10</v>
      </c>
      <c r="I861" s="4">
        <v>24</v>
      </c>
      <c r="J861" s="4">
        <v>0</v>
      </c>
      <c r="K861" s="4">
        <v>0</v>
      </c>
      <c r="L861" s="9"/>
      <c r="M861" s="4">
        <v>34</v>
      </c>
      <c r="N861" s="4">
        <f t="shared" si="13"/>
        <v>2.6153846153846154</v>
      </c>
    </row>
    <row r="862" spans="4:14" x14ac:dyDescent="0.25">
      <c r="D862" s="57"/>
      <c r="E862" s="57"/>
      <c r="F862" s="5" t="s">
        <v>14</v>
      </c>
      <c r="G862" s="4">
        <v>13</v>
      </c>
      <c r="H862" s="4">
        <v>0</v>
      </c>
      <c r="I862" s="4">
        <v>0</v>
      </c>
      <c r="J862" s="4">
        <v>0</v>
      </c>
      <c r="K862" s="4">
        <v>0</v>
      </c>
      <c r="L862" s="4">
        <v>13</v>
      </c>
      <c r="M862" s="9"/>
      <c r="N862" s="4"/>
    </row>
    <row r="863" spans="4:14" x14ac:dyDescent="0.25">
      <c r="D863" s="57"/>
      <c r="E863" s="57"/>
      <c r="F863" s="11" t="s">
        <v>352</v>
      </c>
      <c r="G863" s="4">
        <v>13</v>
      </c>
      <c r="H863" s="4">
        <v>0</v>
      </c>
      <c r="I863" s="4">
        <v>0</v>
      </c>
      <c r="J863" s="4">
        <v>0</v>
      </c>
      <c r="K863" s="4">
        <v>0</v>
      </c>
      <c r="L863" s="9"/>
      <c r="M863" s="4">
        <v>13</v>
      </c>
      <c r="N863" s="4">
        <f t="shared" si="13"/>
        <v>1</v>
      </c>
    </row>
    <row r="864" spans="4:14" x14ac:dyDescent="0.25">
      <c r="D864" s="57"/>
      <c r="E864" s="57"/>
      <c r="F864" s="5" t="s">
        <v>15</v>
      </c>
      <c r="G864" s="4">
        <v>6</v>
      </c>
      <c r="H864" s="4">
        <v>5</v>
      </c>
      <c r="I864" s="4">
        <v>2</v>
      </c>
      <c r="J864" s="4">
        <v>0</v>
      </c>
      <c r="K864" s="4">
        <v>0</v>
      </c>
      <c r="L864" s="4">
        <v>13</v>
      </c>
      <c r="M864" s="9"/>
      <c r="N864" s="4"/>
    </row>
    <row r="865" spans="4:14" x14ac:dyDescent="0.25">
      <c r="D865" s="57"/>
      <c r="E865" s="57"/>
      <c r="F865" s="5" t="s">
        <v>342</v>
      </c>
      <c r="G865" s="4">
        <v>6</v>
      </c>
      <c r="H865" s="4">
        <v>10</v>
      </c>
      <c r="I865" s="4">
        <v>6</v>
      </c>
      <c r="J865" s="4">
        <v>0</v>
      </c>
      <c r="K865" s="4">
        <v>0</v>
      </c>
      <c r="L865" s="9"/>
      <c r="M865" s="4">
        <v>22</v>
      </c>
      <c r="N865" s="4">
        <f t="shared" si="13"/>
        <v>1.6923076923076923</v>
      </c>
    </row>
    <row r="866" spans="4:14" x14ac:dyDescent="0.25">
      <c r="D866" s="57"/>
      <c r="E866" s="57"/>
      <c r="F866" s="5" t="s">
        <v>16</v>
      </c>
      <c r="G866" s="4">
        <v>0</v>
      </c>
      <c r="H866" s="4">
        <v>3</v>
      </c>
      <c r="I866" s="4">
        <v>10</v>
      </c>
      <c r="J866" s="4">
        <v>0</v>
      </c>
      <c r="K866" s="4">
        <v>0</v>
      </c>
      <c r="L866" s="4">
        <v>13</v>
      </c>
      <c r="M866" s="9"/>
      <c r="N866" s="4"/>
    </row>
    <row r="867" spans="4:14" x14ac:dyDescent="0.25">
      <c r="D867" s="57"/>
      <c r="E867" s="57"/>
      <c r="F867" s="11" t="s">
        <v>343</v>
      </c>
      <c r="G867" s="4">
        <v>0</v>
      </c>
      <c r="H867" s="4">
        <v>6</v>
      </c>
      <c r="I867" s="4">
        <v>30</v>
      </c>
      <c r="J867" s="4">
        <v>0</v>
      </c>
      <c r="K867" s="4">
        <v>0</v>
      </c>
      <c r="L867" s="9"/>
      <c r="M867" s="4">
        <v>36</v>
      </c>
      <c r="N867" s="4">
        <f t="shared" si="13"/>
        <v>2.7692307692307692</v>
      </c>
    </row>
    <row r="868" spans="4:14" x14ac:dyDescent="0.25">
      <c r="D868" s="57"/>
      <c r="E868" s="57"/>
      <c r="F868" s="5" t="s">
        <v>17</v>
      </c>
      <c r="G868" s="4">
        <v>0</v>
      </c>
      <c r="H868" s="4">
        <v>4</v>
      </c>
      <c r="I868" s="4">
        <v>9</v>
      </c>
      <c r="J868" s="4">
        <v>0</v>
      </c>
      <c r="K868" s="4">
        <v>0</v>
      </c>
      <c r="L868" s="4">
        <v>13</v>
      </c>
      <c r="M868" s="9"/>
      <c r="N868" s="4"/>
    </row>
    <row r="869" spans="4:14" x14ac:dyDescent="0.25">
      <c r="D869" s="57"/>
      <c r="E869" s="57"/>
      <c r="F869" s="11" t="s">
        <v>344</v>
      </c>
      <c r="G869" s="4">
        <v>0</v>
      </c>
      <c r="H869" s="4">
        <v>8</v>
      </c>
      <c r="I869" s="4">
        <v>27</v>
      </c>
      <c r="J869" s="4">
        <v>0</v>
      </c>
      <c r="K869" s="4">
        <v>0</v>
      </c>
      <c r="L869" s="9"/>
      <c r="M869" s="4">
        <v>35</v>
      </c>
      <c r="N869" s="4">
        <f t="shared" si="13"/>
        <v>2.6923076923076925</v>
      </c>
    </row>
    <row r="870" spans="4:14" ht="33" x14ac:dyDescent="0.25">
      <c r="D870" s="57"/>
      <c r="E870" s="57"/>
      <c r="F870" s="5" t="s">
        <v>18</v>
      </c>
      <c r="G870" s="4">
        <v>0</v>
      </c>
      <c r="H870" s="4">
        <v>0</v>
      </c>
      <c r="I870" s="4">
        <v>13</v>
      </c>
      <c r="J870" s="4">
        <v>0</v>
      </c>
      <c r="K870" s="4">
        <v>0</v>
      </c>
      <c r="L870" s="4">
        <v>13</v>
      </c>
      <c r="M870" s="9"/>
      <c r="N870" s="4"/>
    </row>
    <row r="871" spans="4:14" x14ac:dyDescent="0.25">
      <c r="D871" s="57"/>
      <c r="E871" s="57"/>
      <c r="F871" s="11" t="s">
        <v>345</v>
      </c>
      <c r="G871" s="4">
        <v>0</v>
      </c>
      <c r="H871" s="4">
        <v>0</v>
      </c>
      <c r="I871" s="4">
        <v>39</v>
      </c>
      <c r="J871" s="4">
        <v>0</v>
      </c>
      <c r="K871" s="4">
        <v>0</v>
      </c>
      <c r="L871" s="9"/>
      <c r="M871" s="4">
        <v>39</v>
      </c>
      <c r="N871" s="4">
        <f t="shared" si="13"/>
        <v>3</v>
      </c>
    </row>
    <row r="872" spans="4:14" x14ac:dyDescent="0.25">
      <c r="D872" s="57"/>
      <c r="E872" s="57"/>
      <c r="F872" s="5" t="s">
        <v>19</v>
      </c>
      <c r="G872" s="4">
        <v>13</v>
      </c>
      <c r="H872" s="4">
        <v>0</v>
      </c>
      <c r="I872" s="4">
        <v>0</v>
      </c>
      <c r="J872" s="4">
        <v>0</v>
      </c>
      <c r="K872" s="4">
        <v>0</v>
      </c>
      <c r="L872" s="4">
        <v>13</v>
      </c>
      <c r="M872" s="9"/>
      <c r="N872" s="4"/>
    </row>
    <row r="873" spans="4:14" x14ac:dyDescent="0.25">
      <c r="D873" s="57"/>
      <c r="E873" s="57"/>
      <c r="F873" s="11" t="s">
        <v>346</v>
      </c>
      <c r="G873" s="4">
        <v>13</v>
      </c>
      <c r="H873" s="4">
        <v>0</v>
      </c>
      <c r="I873" s="4">
        <v>0</v>
      </c>
      <c r="J873" s="4">
        <v>0</v>
      </c>
      <c r="K873" s="4">
        <v>0</v>
      </c>
      <c r="L873" s="9"/>
      <c r="M873" s="4">
        <v>13</v>
      </c>
      <c r="N873" s="4">
        <f t="shared" si="13"/>
        <v>1</v>
      </c>
    </row>
    <row r="874" spans="4:14" ht="33" x14ac:dyDescent="0.25">
      <c r="D874" s="57"/>
      <c r="E874" s="57"/>
      <c r="F874" s="5" t="s">
        <v>20</v>
      </c>
      <c r="G874" s="4">
        <v>12</v>
      </c>
      <c r="H874" s="4">
        <v>1</v>
      </c>
      <c r="I874" s="4">
        <v>0</v>
      </c>
      <c r="J874" s="4">
        <v>0</v>
      </c>
      <c r="K874" s="4">
        <v>0</v>
      </c>
      <c r="L874" s="4">
        <v>13</v>
      </c>
      <c r="M874" s="9"/>
      <c r="N874" s="4"/>
    </row>
    <row r="875" spans="4:14" x14ac:dyDescent="0.25">
      <c r="D875" s="57"/>
      <c r="E875" s="57"/>
      <c r="F875" s="11" t="s">
        <v>347</v>
      </c>
      <c r="G875" s="4">
        <v>12</v>
      </c>
      <c r="H875" s="4">
        <v>2</v>
      </c>
      <c r="I875" s="4">
        <v>0</v>
      </c>
      <c r="J875" s="4">
        <v>0</v>
      </c>
      <c r="K875" s="4">
        <v>0</v>
      </c>
      <c r="L875" s="9"/>
      <c r="M875" s="4">
        <v>14</v>
      </c>
      <c r="N875" s="4">
        <f t="shared" si="13"/>
        <v>1.0769230769230769</v>
      </c>
    </row>
    <row r="876" spans="4:14" x14ac:dyDescent="0.25">
      <c r="D876" s="57" t="s">
        <v>299</v>
      </c>
      <c r="E876" s="57" t="s">
        <v>22</v>
      </c>
      <c r="F876" s="11" t="s">
        <v>8</v>
      </c>
      <c r="G876" s="4">
        <v>0</v>
      </c>
      <c r="H876" s="4">
        <v>2</v>
      </c>
      <c r="I876" s="4">
        <v>11</v>
      </c>
      <c r="J876" s="4">
        <v>0</v>
      </c>
      <c r="K876" s="4">
        <v>2</v>
      </c>
      <c r="L876" s="4">
        <v>15</v>
      </c>
      <c r="M876" s="9"/>
      <c r="N876" s="4"/>
    </row>
    <row r="877" spans="4:14" x14ac:dyDescent="0.25">
      <c r="D877" s="57"/>
      <c r="E877" s="57"/>
      <c r="F877" s="11" t="s">
        <v>351</v>
      </c>
      <c r="G877" s="4">
        <v>0</v>
      </c>
      <c r="H877" s="4">
        <v>4</v>
      </c>
      <c r="I877" s="4">
        <v>33</v>
      </c>
      <c r="J877" s="4">
        <v>0</v>
      </c>
      <c r="K877" s="4">
        <v>10</v>
      </c>
      <c r="L877" s="9"/>
      <c r="M877" s="4">
        <v>47</v>
      </c>
      <c r="N877" s="4">
        <f t="shared" si="13"/>
        <v>3.1333333333333333</v>
      </c>
    </row>
    <row r="878" spans="4:14" x14ac:dyDescent="0.25">
      <c r="D878" s="57"/>
      <c r="E878" s="57"/>
      <c r="F878" s="5" t="s">
        <v>14</v>
      </c>
      <c r="G878" s="4">
        <v>10</v>
      </c>
      <c r="H878" s="4">
        <v>4</v>
      </c>
      <c r="I878" s="4">
        <v>1</v>
      </c>
      <c r="J878" s="4">
        <v>0</v>
      </c>
      <c r="K878" s="4">
        <v>0</v>
      </c>
      <c r="L878" s="4">
        <v>15</v>
      </c>
      <c r="M878" s="9"/>
      <c r="N878" s="4"/>
    </row>
    <row r="879" spans="4:14" x14ac:dyDescent="0.25">
      <c r="D879" s="57"/>
      <c r="E879" s="57"/>
      <c r="F879" s="11" t="s">
        <v>352</v>
      </c>
      <c r="G879" s="4">
        <v>10</v>
      </c>
      <c r="H879" s="4">
        <v>8</v>
      </c>
      <c r="I879" s="4">
        <v>3</v>
      </c>
      <c r="J879" s="4">
        <v>0</v>
      </c>
      <c r="K879" s="4">
        <v>0</v>
      </c>
      <c r="L879" s="9"/>
      <c r="M879" s="4">
        <v>21</v>
      </c>
      <c r="N879" s="4">
        <f t="shared" si="13"/>
        <v>1.4</v>
      </c>
    </row>
    <row r="880" spans="4:14" x14ac:dyDescent="0.25">
      <c r="D880" s="57"/>
      <c r="E880" s="57"/>
      <c r="F880" s="5" t="s">
        <v>15</v>
      </c>
      <c r="G880" s="4">
        <v>2</v>
      </c>
      <c r="H880" s="4">
        <v>12</v>
      </c>
      <c r="I880" s="4">
        <v>1</v>
      </c>
      <c r="J880" s="4">
        <v>0</v>
      </c>
      <c r="K880" s="4">
        <v>0</v>
      </c>
      <c r="L880" s="4">
        <v>15</v>
      </c>
      <c r="M880" s="9"/>
      <c r="N880" s="4"/>
    </row>
    <row r="881" spans="4:14" x14ac:dyDescent="0.25">
      <c r="D881" s="57"/>
      <c r="E881" s="57"/>
      <c r="F881" s="5" t="s">
        <v>342</v>
      </c>
      <c r="G881" s="4">
        <v>2</v>
      </c>
      <c r="H881" s="4">
        <v>24</v>
      </c>
      <c r="I881" s="4">
        <v>3</v>
      </c>
      <c r="J881" s="4">
        <v>0</v>
      </c>
      <c r="K881" s="4">
        <v>0</v>
      </c>
      <c r="L881" s="9"/>
      <c r="M881" s="4">
        <v>29</v>
      </c>
      <c r="N881" s="4">
        <f t="shared" si="13"/>
        <v>1.9333333333333333</v>
      </c>
    </row>
    <row r="882" spans="4:14" x14ac:dyDescent="0.25">
      <c r="D882" s="57"/>
      <c r="E882" s="57"/>
      <c r="F882" s="5" t="s">
        <v>16</v>
      </c>
      <c r="G882" s="4">
        <v>2</v>
      </c>
      <c r="H882" s="4">
        <v>4</v>
      </c>
      <c r="I882" s="4">
        <v>8</v>
      </c>
      <c r="J882" s="4">
        <v>1</v>
      </c>
      <c r="K882" s="4">
        <v>0</v>
      </c>
      <c r="L882" s="4">
        <v>15</v>
      </c>
      <c r="M882" s="9"/>
      <c r="N882" s="4"/>
    </row>
    <row r="883" spans="4:14" x14ac:dyDescent="0.25">
      <c r="D883" s="57"/>
      <c r="E883" s="57"/>
      <c r="F883" s="11" t="s">
        <v>343</v>
      </c>
      <c r="G883" s="4">
        <v>2</v>
      </c>
      <c r="H883" s="4">
        <v>8</v>
      </c>
      <c r="I883" s="4">
        <v>24</v>
      </c>
      <c r="J883" s="4">
        <v>4</v>
      </c>
      <c r="K883" s="4">
        <v>0</v>
      </c>
      <c r="L883" s="9"/>
      <c r="M883" s="4">
        <v>38</v>
      </c>
      <c r="N883" s="4">
        <f t="shared" si="13"/>
        <v>2.5333333333333332</v>
      </c>
    </row>
    <row r="884" spans="4:14" x14ac:dyDescent="0.25">
      <c r="D884" s="57"/>
      <c r="E884" s="57"/>
      <c r="F884" s="5" t="s">
        <v>17</v>
      </c>
      <c r="G884" s="4">
        <v>0</v>
      </c>
      <c r="H884" s="4">
        <v>4</v>
      </c>
      <c r="I884" s="4">
        <v>11</v>
      </c>
      <c r="J884" s="4">
        <v>0</v>
      </c>
      <c r="K884" s="4">
        <v>0</v>
      </c>
      <c r="L884" s="4">
        <v>15</v>
      </c>
      <c r="M884" s="9"/>
      <c r="N884" s="4"/>
    </row>
    <row r="885" spans="4:14" x14ac:dyDescent="0.25">
      <c r="D885" s="57"/>
      <c r="E885" s="57"/>
      <c r="F885" s="11" t="s">
        <v>344</v>
      </c>
      <c r="G885" s="4">
        <v>0</v>
      </c>
      <c r="H885" s="4">
        <v>8</v>
      </c>
      <c r="I885" s="4">
        <v>33</v>
      </c>
      <c r="J885" s="4">
        <v>0</v>
      </c>
      <c r="K885" s="4">
        <v>0</v>
      </c>
      <c r="L885" s="9"/>
      <c r="M885" s="4">
        <v>41</v>
      </c>
      <c r="N885" s="4">
        <f t="shared" si="13"/>
        <v>2.7333333333333334</v>
      </c>
    </row>
    <row r="886" spans="4:14" ht="33" x14ac:dyDescent="0.25">
      <c r="D886" s="57"/>
      <c r="E886" s="57"/>
      <c r="F886" s="5" t="s">
        <v>18</v>
      </c>
      <c r="G886" s="4">
        <v>0</v>
      </c>
      <c r="H886" s="4">
        <v>0</v>
      </c>
      <c r="I886" s="4">
        <v>15</v>
      </c>
      <c r="J886" s="4">
        <v>0</v>
      </c>
      <c r="K886" s="4">
        <v>0</v>
      </c>
      <c r="L886" s="4">
        <v>15</v>
      </c>
      <c r="M886" s="9"/>
      <c r="N886" s="4"/>
    </row>
    <row r="887" spans="4:14" x14ac:dyDescent="0.25">
      <c r="D887" s="57"/>
      <c r="E887" s="57"/>
      <c r="F887" s="11" t="s">
        <v>345</v>
      </c>
      <c r="G887" s="4">
        <v>0</v>
      </c>
      <c r="H887" s="4">
        <v>0</v>
      </c>
      <c r="I887" s="4">
        <v>45</v>
      </c>
      <c r="J887" s="4">
        <v>0</v>
      </c>
      <c r="K887" s="4">
        <v>0</v>
      </c>
      <c r="L887" s="9"/>
      <c r="M887" s="4">
        <v>45</v>
      </c>
      <c r="N887" s="4">
        <f t="shared" si="13"/>
        <v>3</v>
      </c>
    </row>
    <row r="888" spans="4:14" x14ac:dyDescent="0.25">
      <c r="D888" s="57"/>
      <c r="E888" s="57"/>
      <c r="F888" s="5" t="s">
        <v>19</v>
      </c>
      <c r="G888" s="4">
        <v>13</v>
      </c>
      <c r="H888" s="4">
        <v>2</v>
      </c>
      <c r="I888" s="4">
        <v>0</v>
      </c>
      <c r="J888" s="4">
        <v>0</v>
      </c>
      <c r="K888" s="4">
        <v>0</v>
      </c>
      <c r="L888" s="4">
        <v>15</v>
      </c>
      <c r="M888" s="9"/>
      <c r="N888" s="4"/>
    </row>
    <row r="889" spans="4:14" x14ac:dyDescent="0.25">
      <c r="D889" s="57"/>
      <c r="E889" s="57"/>
      <c r="F889" s="11" t="s">
        <v>346</v>
      </c>
      <c r="G889" s="4">
        <v>13</v>
      </c>
      <c r="H889" s="4">
        <v>4</v>
      </c>
      <c r="I889" s="4">
        <v>0</v>
      </c>
      <c r="J889" s="4">
        <v>0</v>
      </c>
      <c r="K889" s="4">
        <v>0</v>
      </c>
      <c r="L889" s="9"/>
      <c r="M889" s="4">
        <v>17</v>
      </c>
      <c r="N889" s="4">
        <f t="shared" si="13"/>
        <v>1.1333333333333333</v>
      </c>
    </row>
    <row r="890" spans="4:14" ht="33" x14ac:dyDescent="0.25">
      <c r="D890" s="57"/>
      <c r="E890" s="57"/>
      <c r="F890" s="5" t="s">
        <v>20</v>
      </c>
      <c r="G890" s="4">
        <v>4</v>
      </c>
      <c r="H890" s="4">
        <v>8</v>
      </c>
      <c r="I890" s="4">
        <v>3</v>
      </c>
      <c r="J890" s="4">
        <v>0</v>
      </c>
      <c r="K890" s="4">
        <v>0</v>
      </c>
      <c r="L890" s="4">
        <v>15</v>
      </c>
      <c r="M890" s="9"/>
      <c r="N890" s="4"/>
    </row>
    <row r="891" spans="4:14" x14ac:dyDescent="0.25">
      <c r="D891" s="57"/>
      <c r="E891" s="57"/>
      <c r="F891" s="11" t="s">
        <v>347</v>
      </c>
      <c r="G891" s="4">
        <v>4</v>
      </c>
      <c r="H891" s="4">
        <v>16</v>
      </c>
      <c r="I891" s="4">
        <v>9</v>
      </c>
      <c r="J891" s="4">
        <v>0</v>
      </c>
      <c r="K891" s="4">
        <v>0</v>
      </c>
      <c r="L891" s="9"/>
      <c r="M891" s="4">
        <v>29</v>
      </c>
      <c r="N891" s="4">
        <f t="shared" si="13"/>
        <v>1.9333333333333333</v>
      </c>
    </row>
  </sheetData>
  <mergeCells count="125">
    <mergeCell ref="D860:D875"/>
    <mergeCell ref="E860:E875"/>
    <mergeCell ref="D876:D891"/>
    <mergeCell ref="E876:E891"/>
    <mergeCell ref="D812:D827"/>
    <mergeCell ref="E812:E827"/>
    <mergeCell ref="D828:D843"/>
    <mergeCell ref="E828:E843"/>
    <mergeCell ref="D844:D859"/>
    <mergeCell ref="E844:E859"/>
    <mergeCell ref="D764:D779"/>
    <mergeCell ref="E764:E779"/>
    <mergeCell ref="D780:D795"/>
    <mergeCell ref="E780:E795"/>
    <mergeCell ref="D796:D811"/>
    <mergeCell ref="E796:E811"/>
    <mergeCell ref="D716:D731"/>
    <mergeCell ref="E716:E731"/>
    <mergeCell ref="D732:D747"/>
    <mergeCell ref="E732:E747"/>
    <mergeCell ref="D748:D763"/>
    <mergeCell ref="E748:E763"/>
    <mergeCell ref="D668:D683"/>
    <mergeCell ref="E668:E683"/>
    <mergeCell ref="D684:D699"/>
    <mergeCell ref="E684:E699"/>
    <mergeCell ref="D700:D715"/>
    <mergeCell ref="E700:E715"/>
    <mergeCell ref="D620:D635"/>
    <mergeCell ref="E620:E635"/>
    <mergeCell ref="D636:D651"/>
    <mergeCell ref="E636:E651"/>
    <mergeCell ref="D652:D667"/>
    <mergeCell ref="E652:E667"/>
    <mergeCell ref="D572:D587"/>
    <mergeCell ref="E572:E587"/>
    <mergeCell ref="D588:D603"/>
    <mergeCell ref="E588:E603"/>
    <mergeCell ref="D604:D619"/>
    <mergeCell ref="E604:E619"/>
    <mergeCell ref="D524:D539"/>
    <mergeCell ref="E524:E539"/>
    <mergeCell ref="D540:D555"/>
    <mergeCell ref="E540:E555"/>
    <mergeCell ref="D556:D571"/>
    <mergeCell ref="E556:E571"/>
    <mergeCell ref="D476:D491"/>
    <mergeCell ref="E476:E491"/>
    <mergeCell ref="D492:D507"/>
    <mergeCell ref="E492:E507"/>
    <mergeCell ref="D508:D523"/>
    <mergeCell ref="E508:E523"/>
    <mergeCell ref="D432:D445"/>
    <mergeCell ref="E432:E445"/>
    <mergeCell ref="D446:D459"/>
    <mergeCell ref="E446:E459"/>
    <mergeCell ref="D460:D475"/>
    <mergeCell ref="E460:E475"/>
    <mergeCell ref="D390:D403"/>
    <mergeCell ref="E390:E403"/>
    <mergeCell ref="D404:D417"/>
    <mergeCell ref="E404:E417"/>
    <mergeCell ref="D418:D431"/>
    <mergeCell ref="E418:E431"/>
    <mergeCell ref="D344:D359"/>
    <mergeCell ref="E344:E359"/>
    <mergeCell ref="D360:D375"/>
    <mergeCell ref="E360:E375"/>
    <mergeCell ref="D376:D389"/>
    <mergeCell ref="E376:E389"/>
    <mergeCell ref="D294:D309"/>
    <mergeCell ref="E294:E309"/>
    <mergeCell ref="D310:D325"/>
    <mergeCell ref="E310:E325"/>
    <mergeCell ref="D326:D343"/>
    <mergeCell ref="E326:E343"/>
    <mergeCell ref="D246:D261"/>
    <mergeCell ref="E246:E261"/>
    <mergeCell ref="D262:D277"/>
    <mergeCell ref="E262:E277"/>
    <mergeCell ref="D278:D293"/>
    <mergeCell ref="E278:E293"/>
    <mergeCell ref="D198:D213"/>
    <mergeCell ref="E198:E213"/>
    <mergeCell ref="D214:D229"/>
    <mergeCell ref="E214:E229"/>
    <mergeCell ref="D230:D245"/>
    <mergeCell ref="E230:E245"/>
    <mergeCell ref="D150:D165"/>
    <mergeCell ref="E150:E165"/>
    <mergeCell ref="D166:D181"/>
    <mergeCell ref="E166:E181"/>
    <mergeCell ref="D182:D197"/>
    <mergeCell ref="E182:E197"/>
    <mergeCell ref="D102:D117"/>
    <mergeCell ref="E102:E117"/>
    <mergeCell ref="D118:D133"/>
    <mergeCell ref="E118:E133"/>
    <mergeCell ref="D134:D149"/>
    <mergeCell ref="E134:E149"/>
    <mergeCell ref="D64:D79"/>
    <mergeCell ref="E64:E79"/>
    <mergeCell ref="D80:D85"/>
    <mergeCell ref="E80:E85"/>
    <mergeCell ref="D86:D101"/>
    <mergeCell ref="E86:E101"/>
    <mergeCell ref="D22:D37"/>
    <mergeCell ref="E22:E37"/>
    <mergeCell ref="D38:D53"/>
    <mergeCell ref="E38:E53"/>
    <mergeCell ref="D54:D63"/>
    <mergeCell ref="E54:E63"/>
    <mergeCell ref="J3:J4"/>
    <mergeCell ref="K3:K4"/>
    <mergeCell ref="L3:L5"/>
    <mergeCell ref="M3:M5"/>
    <mergeCell ref="N3:N5"/>
    <mergeCell ref="D6:D21"/>
    <mergeCell ref="E6:E21"/>
    <mergeCell ref="D3:D5"/>
    <mergeCell ref="E3:E5"/>
    <mergeCell ref="F3:F5"/>
    <mergeCell ref="G3:G4"/>
    <mergeCell ref="H3:H4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29"/>
  <sheetViews>
    <sheetView topLeftCell="B14" workbookViewId="0">
      <selection activeCell="C4" sqref="C4:E29"/>
    </sheetView>
  </sheetViews>
  <sheetFormatPr baseColWidth="10" defaultRowHeight="15" x14ac:dyDescent="0.25"/>
  <cols>
    <col min="3" max="3" width="56.42578125" customWidth="1"/>
    <col min="4" max="4" width="12.7109375" customWidth="1"/>
    <col min="5" max="5" width="28.42578125" customWidth="1"/>
  </cols>
  <sheetData>
    <row r="4" spans="3:5" ht="18" x14ac:dyDescent="0.25">
      <c r="C4" s="20" t="s">
        <v>358</v>
      </c>
      <c r="D4" s="20" t="s">
        <v>348</v>
      </c>
      <c r="E4" s="20" t="s">
        <v>368</v>
      </c>
    </row>
    <row r="5" spans="3:5" ht="18" x14ac:dyDescent="0.25">
      <c r="C5" s="64" t="s">
        <v>359</v>
      </c>
      <c r="D5" s="65"/>
      <c r="E5" s="25">
        <v>2.2315311462393397</v>
      </c>
    </row>
    <row r="6" spans="3:5" ht="15.75" customHeight="1" x14ac:dyDescent="0.25">
      <c r="C6" s="61" t="s">
        <v>8</v>
      </c>
      <c r="D6" s="19" t="s">
        <v>21</v>
      </c>
      <c r="E6" s="26">
        <v>2.2887562900654332</v>
      </c>
    </row>
    <row r="7" spans="3:5" ht="15.75" x14ac:dyDescent="0.25">
      <c r="C7" s="62"/>
      <c r="D7" s="19" t="s">
        <v>23</v>
      </c>
      <c r="E7" s="26">
        <v>2.0762150361180831</v>
      </c>
    </row>
    <row r="8" spans="3:5" ht="15.75" x14ac:dyDescent="0.25">
      <c r="C8" s="63"/>
      <c r="D8" s="19" t="s">
        <v>22</v>
      </c>
      <c r="E8" s="26">
        <v>2.3627685586018914</v>
      </c>
    </row>
    <row r="9" spans="3:5" ht="15.75" customHeight="1" x14ac:dyDescent="0.25">
      <c r="C9" s="61" t="s">
        <v>349</v>
      </c>
      <c r="D9" s="19" t="s">
        <v>21</v>
      </c>
      <c r="E9" s="27">
        <v>1.7532907913342697</v>
      </c>
    </row>
    <row r="10" spans="3:5" ht="15.75" x14ac:dyDescent="0.25">
      <c r="C10" s="62"/>
      <c r="D10" s="19" t="s">
        <v>23</v>
      </c>
      <c r="E10" s="27">
        <v>1.8321938218752623</v>
      </c>
    </row>
    <row r="11" spans="3:5" ht="15.75" x14ac:dyDescent="0.25">
      <c r="C11" s="63"/>
      <c r="D11" s="19" t="s">
        <v>22</v>
      </c>
      <c r="E11" s="27">
        <v>2.2972993827160497</v>
      </c>
    </row>
    <row r="12" spans="3:5" ht="15.75" customHeight="1" x14ac:dyDescent="0.25">
      <c r="C12" s="61" t="s">
        <v>301</v>
      </c>
      <c r="D12" s="19" t="s">
        <v>21</v>
      </c>
      <c r="E12" s="27">
        <v>2.0126694483034502</v>
      </c>
    </row>
    <row r="13" spans="3:5" ht="15.75" x14ac:dyDescent="0.25">
      <c r="C13" s="62"/>
      <c r="D13" s="19" t="s">
        <v>23</v>
      </c>
      <c r="E13" s="27">
        <v>1.8858339029391664</v>
      </c>
    </row>
    <row r="14" spans="3:5" ht="15.75" x14ac:dyDescent="0.25">
      <c r="C14" s="63"/>
      <c r="D14" s="19" t="s">
        <v>22</v>
      </c>
      <c r="E14" s="27">
        <v>2.1016347849681178</v>
      </c>
    </row>
    <row r="15" spans="3:5" ht="15.75" customHeight="1" x14ac:dyDescent="0.25">
      <c r="C15" s="61" t="s">
        <v>302</v>
      </c>
      <c r="D15" s="19" t="s">
        <v>21</v>
      </c>
      <c r="E15" s="27">
        <v>2.8694456327174627</v>
      </c>
    </row>
    <row r="16" spans="3:5" ht="15.75" x14ac:dyDescent="0.25">
      <c r="C16" s="62"/>
      <c r="D16" s="19" t="s">
        <v>23</v>
      </c>
      <c r="E16" s="27">
        <v>2.7107250205934417</v>
      </c>
    </row>
    <row r="17" spans="3:5" ht="15.75" x14ac:dyDescent="0.25">
      <c r="C17" s="63"/>
      <c r="D17" s="19" t="s">
        <v>22</v>
      </c>
      <c r="E17" s="27">
        <v>2.6348617794696221</v>
      </c>
    </row>
    <row r="18" spans="3:5" ht="15.75" customHeight="1" x14ac:dyDescent="0.25">
      <c r="C18" s="61" t="s">
        <v>350</v>
      </c>
      <c r="D18" s="19" t="s">
        <v>21</v>
      </c>
      <c r="E18" s="27">
        <v>2.8374387104086596</v>
      </c>
    </row>
    <row r="19" spans="3:5" ht="15.75" x14ac:dyDescent="0.25">
      <c r="C19" s="62"/>
      <c r="D19" s="19" t="s">
        <v>23</v>
      </c>
      <c r="E19" s="27">
        <v>2.7934519793072425</v>
      </c>
    </row>
    <row r="20" spans="3:5" ht="15.75" x14ac:dyDescent="0.25">
      <c r="C20" s="63"/>
      <c r="D20" s="19" t="s">
        <v>22</v>
      </c>
      <c r="E20" s="27">
        <v>2.6400720770962987</v>
      </c>
    </row>
    <row r="21" spans="3:5" ht="17.25" customHeight="1" x14ac:dyDescent="0.25">
      <c r="C21" s="61" t="s">
        <v>26</v>
      </c>
      <c r="D21" s="19" t="s">
        <v>21</v>
      </c>
      <c r="E21" s="27">
        <v>3.1585339319674359</v>
      </c>
    </row>
    <row r="22" spans="3:5" ht="15.75" x14ac:dyDescent="0.25">
      <c r="C22" s="62"/>
      <c r="D22" s="19" t="s">
        <v>23</v>
      </c>
      <c r="E22" s="27">
        <v>2.967339513556619</v>
      </c>
    </row>
    <row r="23" spans="3:5" ht="15.75" x14ac:dyDescent="0.25">
      <c r="C23" s="63"/>
      <c r="D23" s="19" t="s">
        <v>22</v>
      </c>
      <c r="E23" s="27">
        <v>2.9980091131475213</v>
      </c>
    </row>
    <row r="24" spans="3:5" ht="15.75" customHeight="1" x14ac:dyDescent="0.25">
      <c r="C24" s="61" t="s">
        <v>19</v>
      </c>
      <c r="D24" s="19" t="s">
        <v>21</v>
      </c>
      <c r="E24" s="27">
        <v>1.5031376973493717</v>
      </c>
    </row>
    <row r="25" spans="3:5" ht="15.75" x14ac:dyDescent="0.25">
      <c r="C25" s="62"/>
      <c r="D25" s="19" t="s">
        <v>23</v>
      </c>
      <c r="E25" s="27">
        <v>1.5288194444444445</v>
      </c>
    </row>
    <row r="26" spans="3:5" ht="15.75" x14ac:dyDescent="0.25">
      <c r="C26" s="63"/>
      <c r="D26" s="19" t="s">
        <v>22</v>
      </c>
      <c r="E26" s="27">
        <v>1.5912815254920518</v>
      </c>
    </row>
    <row r="27" spans="3:5" ht="14.25" customHeight="1" x14ac:dyDescent="0.25">
      <c r="C27" s="61" t="s">
        <v>20</v>
      </c>
      <c r="D27" s="19" t="s">
        <v>21</v>
      </c>
      <c r="E27" s="27">
        <v>1.6853514284547764</v>
      </c>
    </row>
    <row r="28" spans="3:5" ht="15.75" x14ac:dyDescent="0.25">
      <c r="C28" s="62"/>
      <c r="D28" s="19" t="s">
        <v>23</v>
      </c>
      <c r="E28" s="27">
        <v>2.5085146335146336</v>
      </c>
    </row>
    <row r="29" spans="3:5" ht="15.75" x14ac:dyDescent="0.25">
      <c r="C29" s="63"/>
      <c r="D29" s="19" t="s">
        <v>22</v>
      </c>
      <c r="E29" s="27">
        <v>2.0039377289377289</v>
      </c>
    </row>
  </sheetData>
  <mergeCells count="9">
    <mergeCell ref="C24:C26"/>
    <mergeCell ref="C27:C29"/>
    <mergeCell ref="C5:D5"/>
    <mergeCell ref="C6:C8"/>
    <mergeCell ref="C9:C11"/>
    <mergeCell ref="C12:C14"/>
    <mergeCell ref="C15:C17"/>
    <mergeCell ref="C18:C20"/>
    <mergeCell ref="C21:C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30"/>
  <sheetViews>
    <sheetView topLeftCell="A11" workbookViewId="0">
      <selection activeCell="H22" sqref="H22"/>
    </sheetView>
  </sheetViews>
  <sheetFormatPr baseColWidth="10" defaultRowHeight="15" x14ac:dyDescent="0.25"/>
  <cols>
    <col min="3" max="3" width="49.42578125" customWidth="1"/>
    <col min="4" max="4" width="13.85546875" customWidth="1"/>
    <col min="5" max="5" width="12.85546875" customWidth="1"/>
    <col min="6" max="6" width="12" customWidth="1"/>
  </cols>
  <sheetData>
    <row r="3" spans="3:6" ht="30" customHeight="1" x14ac:dyDescent="0.25">
      <c r="C3" s="21" t="s">
        <v>370</v>
      </c>
      <c r="D3" s="22" t="s">
        <v>21</v>
      </c>
      <c r="E3" s="22" t="s">
        <v>23</v>
      </c>
      <c r="F3" s="22" t="s">
        <v>22</v>
      </c>
    </row>
    <row r="4" spans="3:6" ht="15" customHeight="1" x14ac:dyDescent="0.25">
      <c r="C4" s="67" t="s">
        <v>8</v>
      </c>
      <c r="D4" s="66">
        <v>2.2887562900654332</v>
      </c>
      <c r="E4" s="66">
        <v>2.0762150361180831</v>
      </c>
      <c r="F4" s="66">
        <v>2.3627685586018914</v>
      </c>
    </row>
    <row r="5" spans="3:6" ht="15" customHeight="1" x14ac:dyDescent="0.25">
      <c r="C5" s="67"/>
      <c r="D5" s="66"/>
      <c r="E5" s="66"/>
      <c r="F5" s="66"/>
    </row>
    <row r="6" spans="3:6" ht="15" customHeight="1" x14ac:dyDescent="0.25">
      <c r="C6" s="67"/>
      <c r="D6" s="66"/>
      <c r="E6" s="66"/>
      <c r="F6" s="66"/>
    </row>
    <row r="7" spans="3:6" ht="15" customHeight="1" x14ac:dyDescent="0.25">
      <c r="C7" s="68" t="s">
        <v>349</v>
      </c>
      <c r="D7" s="72">
        <v>1.7532907913342697</v>
      </c>
      <c r="E7" s="72">
        <v>1.8321938218752623</v>
      </c>
      <c r="F7" s="72">
        <v>2.2972993827160497</v>
      </c>
    </row>
    <row r="8" spans="3:6" ht="15" customHeight="1" x14ac:dyDescent="0.25">
      <c r="C8" s="69"/>
      <c r="D8" s="73"/>
      <c r="E8" s="73"/>
      <c r="F8" s="73"/>
    </row>
    <row r="9" spans="3:6" ht="15" customHeight="1" x14ac:dyDescent="0.25">
      <c r="C9" s="70"/>
      <c r="D9" s="74"/>
      <c r="E9" s="74"/>
      <c r="F9" s="74"/>
    </row>
    <row r="10" spans="3:6" ht="15" customHeight="1" x14ac:dyDescent="0.25">
      <c r="C10" s="68" t="s">
        <v>301</v>
      </c>
      <c r="D10" s="72">
        <v>2.0126694483034502</v>
      </c>
      <c r="E10" s="72">
        <v>1.8858339029391664</v>
      </c>
      <c r="F10" s="72">
        <v>2.1016347849681178</v>
      </c>
    </row>
    <row r="11" spans="3:6" ht="15" customHeight="1" x14ac:dyDescent="0.25">
      <c r="C11" s="69"/>
      <c r="D11" s="73"/>
      <c r="E11" s="73"/>
      <c r="F11" s="73"/>
    </row>
    <row r="12" spans="3:6" ht="15" customHeight="1" x14ac:dyDescent="0.25">
      <c r="C12" s="70"/>
      <c r="D12" s="74"/>
      <c r="E12" s="74"/>
      <c r="F12" s="74"/>
    </row>
    <row r="13" spans="3:6" ht="15" customHeight="1" x14ac:dyDescent="0.25">
      <c r="C13" s="68" t="s">
        <v>302</v>
      </c>
      <c r="D13" s="72">
        <v>2.8694456327174627</v>
      </c>
      <c r="E13" s="72">
        <v>2.7107250205934417</v>
      </c>
      <c r="F13" s="72">
        <v>2.6348617794696221</v>
      </c>
    </row>
    <row r="14" spans="3:6" ht="15" customHeight="1" x14ac:dyDescent="0.25">
      <c r="C14" s="69"/>
      <c r="D14" s="73"/>
      <c r="E14" s="73"/>
      <c r="F14" s="73"/>
    </row>
    <row r="15" spans="3:6" ht="15" customHeight="1" x14ac:dyDescent="0.25">
      <c r="C15" s="70"/>
      <c r="D15" s="74"/>
      <c r="E15" s="74"/>
      <c r="F15" s="74"/>
    </row>
    <row r="16" spans="3:6" ht="15" customHeight="1" x14ac:dyDescent="0.25">
      <c r="C16" s="68" t="s">
        <v>350</v>
      </c>
      <c r="D16" s="72">
        <v>2.8374387104086596</v>
      </c>
      <c r="E16" s="72">
        <v>2.7934519793072425</v>
      </c>
      <c r="F16" s="72">
        <v>2.6400720770962987</v>
      </c>
    </row>
    <row r="17" spans="3:6" ht="15" customHeight="1" x14ac:dyDescent="0.25">
      <c r="C17" s="69"/>
      <c r="D17" s="73"/>
      <c r="E17" s="73"/>
      <c r="F17" s="73"/>
    </row>
    <row r="18" spans="3:6" ht="15" customHeight="1" x14ac:dyDescent="0.25">
      <c r="C18" s="70"/>
      <c r="D18" s="74"/>
      <c r="E18" s="74"/>
      <c r="F18" s="74"/>
    </row>
    <row r="19" spans="3:6" ht="15" customHeight="1" x14ac:dyDescent="0.25">
      <c r="C19" s="67" t="s">
        <v>26</v>
      </c>
      <c r="D19" s="71">
        <v>3.1585339319674359</v>
      </c>
      <c r="E19" s="71">
        <v>2.967339513556619</v>
      </c>
      <c r="F19" s="71">
        <v>2.9980091131475213</v>
      </c>
    </row>
    <row r="20" spans="3:6" ht="15" customHeight="1" x14ac:dyDescent="0.25">
      <c r="C20" s="67"/>
      <c r="D20" s="71"/>
      <c r="E20" s="71"/>
      <c r="F20" s="71"/>
    </row>
    <row r="21" spans="3:6" ht="15" customHeight="1" x14ac:dyDescent="0.25">
      <c r="C21" s="67"/>
      <c r="D21" s="71"/>
      <c r="E21" s="71"/>
      <c r="F21" s="71"/>
    </row>
    <row r="22" spans="3:6" ht="15" customHeight="1" x14ac:dyDescent="0.25">
      <c r="C22" s="67" t="s">
        <v>19</v>
      </c>
      <c r="D22" s="71">
        <v>1.5031376973493717</v>
      </c>
      <c r="E22" s="71">
        <v>1.5288194444444445</v>
      </c>
      <c r="F22" s="71">
        <v>1.5912815254920518</v>
      </c>
    </row>
    <row r="23" spans="3:6" ht="15" customHeight="1" x14ac:dyDescent="0.25">
      <c r="C23" s="67"/>
      <c r="D23" s="71"/>
      <c r="E23" s="71"/>
      <c r="F23" s="71"/>
    </row>
    <row r="24" spans="3:6" ht="15" customHeight="1" x14ac:dyDescent="0.25">
      <c r="C24" s="67"/>
      <c r="D24" s="71"/>
      <c r="E24" s="71"/>
      <c r="F24" s="71"/>
    </row>
    <row r="25" spans="3:6" ht="15" customHeight="1" x14ac:dyDescent="0.25">
      <c r="C25" s="67" t="s">
        <v>20</v>
      </c>
      <c r="D25" s="71">
        <v>1.6853514284547764</v>
      </c>
      <c r="E25" s="71">
        <v>2.5085146335146336</v>
      </c>
      <c r="F25" s="71">
        <v>2.0039377289377289</v>
      </c>
    </row>
    <row r="26" spans="3:6" ht="15" customHeight="1" x14ac:dyDescent="0.25">
      <c r="C26" s="67"/>
      <c r="D26" s="71"/>
      <c r="E26" s="71"/>
      <c r="F26" s="71"/>
    </row>
    <row r="27" spans="3:6" ht="15" customHeight="1" x14ac:dyDescent="0.25">
      <c r="C27" s="67"/>
      <c r="D27" s="71"/>
      <c r="E27" s="71"/>
      <c r="F27" s="71"/>
    </row>
    <row r="28" spans="3:6" ht="27" customHeight="1" x14ac:dyDescent="0.25">
      <c r="C28" s="24"/>
      <c r="D28" s="29">
        <f>AVERAGE(D4:D27)</f>
        <v>2.2635779913251075</v>
      </c>
      <c r="E28" s="29">
        <f t="shared" ref="E28:F28" si="0">AVERAGE(E4:E27)</f>
        <v>2.2878866690436115</v>
      </c>
      <c r="F28" s="29">
        <f t="shared" si="0"/>
        <v>2.32873311880366</v>
      </c>
    </row>
    <row r="29" spans="3:6" x14ac:dyDescent="0.25">
      <c r="C29" s="75" t="s">
        <v>371</v>
      </c>
      <c r="D29" s="75"/>
      <c r="E29" s="76">
        <v>2</v>
      </c>
      <c r="F29" s="76"/>
    </row>
    <row r="30" spans="3:6" x14ac:dyDescent="0.25">
      <c r="C30" s="75"/>
      <c r="D30" s="75"/>
      <c r="E30" s="76"/>
      <c r="F30" s="76"/>
    </row>
  </sheetData>
  <mergeCells count="34">
    <mergeCell ref="D16:D18"/>
    <mergeCell ref="E16:E18"/>
    <mergeCell ref="F16:F18"/>
    <mergeCell ref="D19:D21"/>
    <mergeCell ref="E19:E21"/>
    <mergeCell ref="C29:D30"/>
    <mergeCell ref="E29:F30"/>
    <mergeCell ref="D22:D24"/>
    <mergeCell ref="E22:E24"/>
    <mergeCell ref="F22:F24"/>
    <mergeCell ref="D25:D27"/>
    <mergeCell ref="E25:E27"/>
    <mergeCell ref="F25:F27"/>
    <mergeCell ref="E13:E15"/>
    <mergeCell ref="F13:F15"/>
    <mergeCell ref="F7:F9"/>
    <mergeCell ref="E7:E9"/>
    <mergeCell ref="D7:D9"/>
    <mergeCell ref="D4:D6"/>
    <mergeCell ref="E4:E6"/>
    <mergeCell ref="F4:F6"/>
    <mergeCell ref="C22:C24"/>
    <mergeCell ref="C25:C27"/>
    <mergeCell ref="C4:C6"/>
    <mergeCell ref="C7:C9"/>
    <mergeCell ref="C10:C12"/>
    <mergeCell ref="C13:C15"/>
    <mergeCell ref="C16:C18"/>
    <mergeCell ref="C19:C21"/>
    <mergeCell ref="F19:F21"/>
    <mergeCell ref="D10:D12"/>
    <mergeCell ref="E10:E12"/>
    <mergeCell ref="F10:F12"/>
    <mergeCell ref="D13:D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H13"/>
  <sheetViews>
    <sheetView topLeftCell="A4" workbookViewId="0">
      <selection activeCell="G5" activeCellId="1" sqref="E5:E13 G5:G13"/>
    </sheetView>
  </sheetViews>
  <sheetFormatPr baseColWidth="10" defaultRowHeight="15" x14ac:dyDescent="0.25"/>
  <cols>
    <col min="5" max="5" width="60.5703125" customWidth="1"/>
  </cols>
  <sheetData>
    <row r="5" spans="5:8" ht="16.5" x14ac:dyDescent="0.3">
      <c r="E5" s="23" t="s">
        <v>369</v>
      </c>
      <c r="F5" s="23" t="s">
        <v>21</v>
      </c>
      <c r="G5" s="23" t="s">
        <v>23</v>
      </c>
      <c r="H5" s="23" t="s">
        <v>22</v>
      </c>
    </row>
    <row r="6" spans="5:8" ht="16.5" x14ac:dyDescent="0.3">
      <c r="E6" s="23" t="s">
        <v>360</v>
      </c>
      <c r="F6" s="28">
        <v>2.2887562900654332</v>
      </c>
      <c r="G6" s="28">
        <v>2.0762150361180831</v>
      </c>
      <c r="H6" s="28">
        <v>2.3627685586018914</v>
      </c>
    </row>
    <row r="7" spans="5:8" ht="16.5" x14ac:dyDescent="0.3">
      <c r="E7" s="23" t="s">
        <v>361</v>
      </c>
      <c r="F7" s="28">
        <v>1.7532907913342697</v>
      </c>
      <c r="G7" s="28">
        <v>1.8321938218752623</v>
      </c>
      <c r="H7" s="28">
        <v>2.2972993827160497</v>
      </c>
    </row>
    <row r="8" spans="5:8" ht="16.5" x14ac:dyDescent="0.3">
      <c r="E8" s="23" t="s">
        <v>362</v>
      </c>
      <c r="F8" s="28">
        <v>2.0126694483034502</v>
      </c>
      <c r="G8" s="28">
        <v>1.8858339029391664</v>
      </c>
      <c r="H8" s="28">
        <v>2.1016347849681178</v>
      </c>
    </row>
    <row r="9" spans="5:8" ht="16.5" x14ac:dyDescent="0.3">
      <c r="E9" s="23" t="s">
        <v>363</v>
      </c>
      <c r="F9" s="28">
        <v>2.8694456327174627</v>
      </c>
      <c r="G9" s="28">
        <v>2.7107250205934417</v>
      </c>
      <c r="H9" s="28">
        <v>2.6348617794696221</v>
      </c>
    </row>
    <row r="10" spans="5:8" ht="16.5" x14ac:dyDescent="0.3">
      <c r="E10" s="23" t="s">
        <v>364</v>
      </c>
      <c r="F10" s="28">
        <v>2.8374387104086596</v>
      </c>
      <c r="G10" s="28">
        <v>2.7934519793072425</v>
      </c>
      <c r="H10" s="28">
        <v>2.6400720770962987</v>
      </c>
    </row>
    <row r="11" spans="5:8" ht="16.5" x14ac:dyDescent="0.3">
      <c r="E11" s="23" t="s">
        <v>365</v>
      </c>
      <c r="F11" s="28">
        <v>3.1585339319674359</v>
      </c>
      <c r="G11" s="28">
        <v>2.967339513556619</v>
      </c>
      <c r="H11" s="28">
        <v>2.9980091131475213</v>
      </c>
    </row>
    <row r="12" spans="5:8" ht="16.5" x14ac:dyDescent="0.3">
      <c r="E12" s="23" t="s">
        <v>366</v>
      </c>
      <c r="F12" s="28">
        <v>1.5031376973493717</v>
      </c>
      <c r="G12" s="28">
        <v>1.5288194444444445</v>
      </c>
      <c r="H12" s="28">
        <v>1.5912815254920518</v>
      </c>
    </row>
    <row r="13" spans="5:8" ht="16.5" x14ac:dyDescent="0.3">
      <c r="E13" s="23" t="s">
        <v>367</v>
      </c>
      <c r="F13" s="28">
        <v>1.6853514284547764</v>
      </c>
      <c r="G13" s="28">
        <v>2.5085146335146336</v>
      </c>
      <c r="H13" s="28">
        <v>2.0039377289377289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9"/>
  <sheetViews>
    <sheetView tabSelected="1" workbookViewId="0">
      <pane ySplit="5" topLeftCell="A6" activePane="bottomLeft" state="frozen"/>
      <selection activeCell="B1" sqref="B1"/>
      <selection pane="bottomLeft" activeCell="N8" sqref="N8"/>
    </sheetView>
  </sheetViews>
  <sheetFormatPr baseColWidth="10" defaultRowHeight="16.5" x14ac:dyDescent="0.3"/>
  <cols>
    <col min="1" max="1" width="14" style="12" customWidth="1"/>
    <col min="2" max="2" width="11.140625" style="13" customWidth="1"/>
    <col min="3" max="3" width="13.5703125" style="13" customWidth="1"/>
    <col min="4" max="4" width="45.140625" style="12" customWidth="1"/>
    <col min="5" max="5" width="14.28515625" style="12" customWidth="1"/>
    <col min="6" max="6" width="10.85546875" style="12" customWidth="1"/>
    <col min="7" max="7" width="10.7109375" style="12" customWidth="1"/>
    <col min="8" max="8" width="7.28515625" style="12" customWidth="1"/>
    <col min="9" max="9" width="11.42578125" style="12"/>
    <col min="10" max="10" width="10.42578125" style="12" customWidth="1"/>
    <col min="11" max="11" width="9.5703125" style="12" customWidth="1"/>
    <col min="12" max="12" width="11.42578125" style="52"/>
    <col min="13" max="16384" width="11.42578125" style="12"/>
  </cols>
  <sheetData>
    <row r="3" spans="1:12" x14ac:dyDescent="0.3">
      <c r="A3" s="77" t="s">
        <v>10</v>
      </c>
      <c r="B3" s="77" t="s">
        <v>11</v>
      </c>
      <c r="C3" s="77" t="s">
        <v>12</v>
      </c>
      <c r="D3" s="55" t="s">
        <v>0</v>
      </c>
      <c r="E3" s="54" t="s">
        <v>9</v>
      </c>
      <c r="F3" s="54" t="s">
        <v>1</v>
      </c>
      <c r="G3" s="54" t="s">
        <v>2</v>
      </c>
      <c r="H3" s="54" t="s">
        <v>3</v>
      </c>
      <c r="I3" s="54" t="s">
        <v>4</v>
      </c>
      <c r="J3" s="54" t="s">
        <v>5</v>
      </c>
      <c r="K3" s="54" t="s">
        <v>6</v>
      </c>
      <c r="L3" s="79" t="s">
        <v>7</v>
      </c>
    </row>
    <row r="4" spans="1:12" x14ac:dyDescent="0.3">
      <c r="A4" s="77"/>
      <c r="B4" s="77"/>
      <c r="C4" s="77"/>
      <c r="D4" s="55"/>
      <c r="E4" s="54"/>
      <c r="F4" s="54"/>
      <c r="G4" s="54"/>
      <c r="H4" s="54"/>
      <c r="I4" s="54"/>
      <c r="J4" s="54"/>
      <c r="K4" s="54"/>
      <c r="L4" s="79"/>
    </row>
    <row r="5" spans="1:12" x14ac:dyDescent="0.3">
      <c r="A5" s="77"/>
      <c r="B5" s="77"/>
      <c r="C5" s="77"/>
      <c r="D5" s="55"/>
      <c r="E5" s="33">
        <v>1</v>
      </c>
      <c r="F5" s="33">
        <v>2</v>
      </c>
      <c r="G5" s="33">
        <v>3</v>
      </c>
      <c r="H5" s="33">
        <v>4</v>
      </c>
      <c r="I5" s="33">
        <v>5</v>
      </c>
      <c r="J5" s="54"/>
      <c r="K5" s="54"/>
      <c r="L5" s="79"/>
    </row>
    <row r="6" spans="1:12" ht="30" customHeight="1" x14ac:dyDescent="0.3">
      <c r="A6" s="32"/>
      <c r="B6" s="78" t="s">
        <v>295</v>
      </c>
      <c r="C6" s="80" t="s">
        <v>22</v>
      </c>
      <c r="D6" s="35" t="s">
        <v>323</v>
      </c>
      <c r="E6" s="36">
        <v>8</v>
      </c>
      <c r="F6" s="36">
        <v>2</v>
      </c>
      <c r="G6" s="36">
        <v>0</v>
      </c>
      <c r="H6" s="36">
        <v>0</v>
      </c>
      <c r="I6" s="36">
        <v>0</v>
      </c>
      <c r="J6" s="36">
        <v>9</v>
      </c>
      <c r="K6" s="36">
        <f t="shared" ref="K6:K49" si="0">E6+F6+G6+H6+I6</f>
        <v>10</v>
      </c>
      <c r="L6" s="53">
        <f>K6/J6</f>
        <v>1.1111111111111112</v>
      </c>
    </row>
    <row r="7" spans="1:12" ht="30" customHeight="1" x14ac:dyDescent="0.3">
      <c r="A7" s="32"/>
      <c r="B7" s="78"/>
      <c r="C7" s="80"/>
      <c r="D7" s="37" t="s">
        <v>324</v>
      </c>
      <c r="E7" s="36">
        <v>9</v>
      </c>
      <c r="F7" s="36">
        <v>0</v>
      </c>
      <c r="G7" s="36">
        <v>0</v>
      </c>
      <c r="H7" s="36">
        <v>0</v>
      </c>
      <c r="I7" s="36">
        <v>0</v>
      </c>
      <c r="J7" s="36">
        <v>9</v>
      </c>
      <c r="K7" s="36">
        <f t="shared" si="0"/>
        <v>9</v>
      </c>
      <c r="L7" s="53">
        <f t="shared" ref="L7:L69" si="1">K7/J7</f>
        <v>1</v>
      </c>
    </row>
    <row r="8" spans="1:12" ht="30" customHeight="1" x14ac:dyDescent="0.3">
      <c r="A8" s="32"/>
      <c r="B8" s="78"/>
      <c r="C8" s="80"/>
      <c r="D8" s="37" t="s">
        <v>325</v>
      </c>
      <c r="E8" s="36">
        <v>9</v>
      </c>
      <c r="F8" s="36">
        <v>0</v>
      </c>
      <c r="G8" s="36">
        <v>0</v>
      </c>
      <c r="H8" s="36">
        <v>0</v>
      </c>
      <c r="I8" s="36">
        <v>0</v>
      </c>
      <c r="J8" s="36">
        <v>9</v>
      </c>
      <c r="K8" s="36">
        <f t="shared" si="0"/>
        <v>9</v>
      </c>
      <c r="L8" s="53">
        <f t="shared" si="1"/>
        <v>1</v>
      </c>
    </row>
    <row r="9" spans="1:12" ht="30" customHeight="1" x14ac:dyDescent="0.3">
      <c r="A9" s="32"/>
      <c r="B9" s="78"/>
      <c r="C9" s="80"/>
      <c r="D9" s="37" t="s">
        <v>326</v>
      </c>
      <c r="E9" s="36">
        <v>9</v>
      </c>
      <c r="F9" s="36">
        <v>0</v>
      </c>
      <c r="G9" s="36">
        <v>0</v>
      </c>
      <c r="H9" s="36">
        <v>0</v>
      </c>
      <c r="I9" s="36">
        <v>0</v>
      </c>
      <c r="J9" s="36">
        <v>9</v>
      </c>
      <c r="K9" s="36">
        <f t="shared" si="0"/>
        <v>9</v>
      </c>
      <c r="L9" s="53">
        <f t="shared" si="1"/>
        <v>1</v>
      </c>
    </row>
    <row r="10" spans="1:12" ht="30" customHeight="1" x14ac:dyDescent="0.3">
      <c r="A10" s="32"/>
      <c r="B10" s="78"/>
      <c r="C10" s="80"/>
      <c r="D10" s="37" t="s">
        <v>327</v>
      </c>
      <c r="E10" s="36">
        <v>9</v>
      </c>
      <c r="F10" s="36">
        <v>0</v>
      </c>
      <c r="G10" s="36">
        <v>0</v>
      </c>
      <c r="H10" s="36">
        <v>0</v>
      </c>
      <c r="I10" s="36">
        <v>0</v>
      </c>
      <c r="J10" s="36">
        <v>9</v>
      </c>
      <c r="K10" s="36">
        <f t="shared" si="0"/>
        <v>9</v>
      </c>
      <c r="L10" s="53">
        <f t="shared" si="1"/>
        <v>1</v>
      </c>
    </row>
    <row r="11" spans="1:12" ht="30" customHeight="1" x14ac:dyDescent="0.3">
      <c r="A11" s="32"/>
      <c r="B11" s="78"/>
      <c r="C11" s="80"/>
      <c r="D11" s="37" t="s">
        <v>328</v>
      </c>
      <c r="E11" s="36">
        <v>9</v>
      </c>
      <c r="F11" s="36">
        <v>0</v>
      </c>
      <c r="G11" s="36">
        <v>0</v>
      </c>
      <c r="H11" s="36">
        <v>0</v>
      </c>
      <c r="I11" s="36">
        <v>0</v>
      </c>
      <c r="J11" s="36">
        <v>9</v>
      </c>
      <c r="K11" s="36">
        <f t="shared" si="0"/>
        <v>9</v>
      </c>
      <c r="L11" s="53">
        <f t="shared" si="1"/>
        <v>1</v>
      </c>
    </row>
    <row r="12" spans="1:12" ht="30" customHeight="1" x14ac:dyDescent="0.3">
      <c r="A12" s="32"/>
      <c r="B12" s="78"/>
      <c r="C12" s="80"/>
      <c r="D12" s="37" t="s">
        <v>329</v>
      </c>
      <c r="E12" s="36">
        <v>9</v>
      </c>
      <c r="F12" s="36">
        <v>0</v>
      </c>
      <c r="G12" s="36">
        <v>0</v>
      </c>
      <c r="H12" s="36">
        <v>0</v>
      </c>
      <c r="I12" s="36">
        <v>0</v>
      </c>
      <c r="J12" s="36">
        <v>9</v>
      </c>
      <c r="K12" s="36">
        <f t="shared" si="0"/>
        <v>9</v>
      </c>
      <c r="L12" s="53">
        <f t="shared" si="1"/>
        <v>1</v>
      </c>
    </row>
    <row r="13" spans="1:12" ht="30" customHeight="1" x14ac:dyDescent="0.3">
      <c r="A13" s="32"/>
      <c r="B13" s="78"/>
      <c r="C13" s="80"/>
      <c r="D13" s="37" t="s">
        <v>330</v>
      </c>
      <c r="E13" s="36">
        <v>9</v>
      </c>
      <c r="F13" s="36">
        <v>0</v>
      </c>
      <c r="G13" s="36">
        <v>0</v>
      </c>
      <c r="H13" s="36">
        <v>0</v>
      </c>
      <c r="I13" s="36">
        <v>0</v>
      </c>
      <c r="J13" s="36">
        <v>9</v>
      </c>
      <c r="K13" s="36">
        <f t="shared" si="0"/>
        <v>9</v>
      </c>
      <c r="L13" s="53">
        <f t="shared" si="1"/>
        <v>1</v>
      </c>
    </row>
    <row r="14" spans="1:12" ht="30" customHeight="1" x14ac:dyDescent="0.3">
      <c r="A14" s="32"/>
      <c r="B14" s="78" t="s">
        <v>295</v>
      </c>
      <c r="C14" s="78" t="s">
        <v>21</v>
      </c>
      <c r="D14" s="38" t="s">
        <v>323</v>
      </c>
      <c r="E14" s="31">
        <v>6</v>
      </c>
      <c r="F14" s="36">
        <v>6</v>
      </c>
      <c r="G14" s="36">
        <v>3</v>
      </c>
      <c r="H14" s="36">
        <v>0</v>
      </c>
      <c r="I14" s="36">
        <v>0</v>
      </c>
      <c r="J14" s="31">
        <v>10</v>
      </c>
      <c r="K14" s="36">
        <f t="shared" si="0"/>
        <v>15</v>
      </c>
      <c r="L14" s="53">
        <f t="shared" si="1"/>
        <v>1.5</v>
      </c>
    </row>
    <row r="15" spans="1:12" ht="30" customHeight="1" x14ac:dyDescent="0.3">
      <c r="A15" s="32"/>
      <c r="B15" s="78"/>
      <c r="C15" s="78"/>
      <c r="D15" s="39" t="s">
        <v>324</v>
      </c>
      <c r="E15" s="31">
        <v>2</v>
      </c>
      <c r="F15" s="36">
        <v>6</v>
      </c>
      <c r="G15" s="36">
        <v>15</v>
      </c>
      <c r="H15" s="36">
        <v>0</v>
      </c>
      <c r="I15" s="36">
        <v>0</v>
      </c>
      <c r="J15" s="31">
        <v>10</v>
      </c>
      <c r="K15" s="36">
        <f t="shared" si="0"/>
        <v>23</v>
      </c>
      <c r="L15" s="53">
        <f t="shared" si="1"/>
        <v>2.2999999999999998</v>
      </c>
    </row>
    <row r="16" spans="1:12" ht="30" customHeight="1" x14ac:dyDescent="0.3">
      <c r="A16" s="32"/>
      <c r="B16" s="78"/>
      <c r="C16" s="78"/>
      <c r="D16" s="39" t="s">
        <v>325</v>
      </c>
      <c r="E16" s="31">
        <v>0</v>
      </c>
      <c r="F16" s="36">
        <v>6</v>
      </c>
      <c r="G16" s="36">
        <v>3</v>
      </c>
      <c r="H16" s="36">
        <v>0</v>
      </c>
      <c r="I16" s="36">
        <v>0</v>
      </c>
      <c r="J16" s="31">
        <v>4</v>
      </c>
      <c r="K16" s="36">
        <f t="shared" si="0"/>
        <v>9</v>
      </c>
      <c r="L16" s="53">
        <f t="shared" si="1"/>
        <v>2.25</v>
      </c>
    </row>
    <row r="17" spans="1:12" ht="30" customHeight="1" x14ac:dyDescent="0.3">
      <c r="A17" s="32"/>
      <c r="B17" s="78"/>
      <c r="C17" s="78"/>
      <c r="D17" s="39" t="s">
        <v>326</v>
      </c>
      <c r="E17" s="31">
        <v>1</v>
      </c>
      <c r="F17" s="36">
        <v>8</v>
      </c>
      <c r="G17" s="36">
        <v>0</v>
      </c>
      <c r="H17" s="36">
        <v>0</v>
      </c>
      <c r="I17" s="36">
        <v>0</v>
      </c>
      <c r="J17" s="31">
        <v>5</v>
      </c>
      <c r="K17" s="36">
        <f t="shared" si="0"/>
        <v>9</v>
      </c>
      <c r="L17" s="53">
        <f t="shared" si="1"/>
        <v>1.8</v>
      </c>
    </row>
    <row r="18" spans="1:12" ht="30" customHeight="1" x14ac:dyDescent="0.3">
      <c r="A18" s="32"/>
      <c r="B18" s="78"/>
      <c r="C18" s="78"/>
      <c r="D18" s="39" t="s">
        <v>327</v>
      </c>
      <c r="E18" s="31">
        <v>0</v>
      </c>
      <c r="F18" s="36">
        <v>4</v>
      </c>
      <c r="G18" s="36">
        <v>0</v>
      </c>
      <c r="H18" s="36">
        <v>0</v>
      </c>
      <c r="I18" s="36">
        <v>0</v>
      </c>
      <c r="J18" s="31">
        <v>2</v>
      </c>
      <c r="K18" s="36">
        <f t="shared" si="0"/>
        <v>4</v>
      </c>
      <c r="L18" s="53">
        <f t="shared" si="1"/>
        <v>2</v>
      </c>
    </row>
    <row r="19" spans="1:12" ht="30" customHeight="1" x14ac:dyDescent="0.3">
      <c r="A19" s="32"/>
      <c r="B19" s="78"/>
      <c r="C19" s="78"/>
      <c r="D19" s="34" t="s">
        <v>328</v>
      </c>
      <c r="E19" s="31">
        <v>0</v>
      </c>
      <c r="F19" s="36">
        <v>4</v>
      </c>
      <c r="G19" s="36">
        <v>3</v>
      </c>
      <c r="H19" s="36">
        <v>4</v>
      </c>
      <c r="I19" s="36">
        <v>0</v>
      </c>
      <c r="J19" s="31">
        <v>4</v>
      </c>
      <c r="K19" s="36">
        <f t="shared" si="0"/>
        <v>11</v>
      </c>
      <c r="L19" s="53">
        <f t="shared" si="1"/>
        <v>2.75</v>
      </c>
    </row>
    <row r="20" spans="1:12" ht="30" customHeight="1" x14ac:dyDescent="0.3">
      <c r="A20" s="32"/>
      <c r="B20" s="78"/>
      <c r="C20" s="78"/>
      <c r="D20" s="39" t="s">
        <v>329</v>
      </c>
      <c r="E20" s="31">
        <v>0</v>
      </c>
      <c r="F20" s="36">
        <v>4</v>
      </c>
      <c r="G20" s="36">
        <v>3</v>
      </c>
      <c r="H20" s="36">
        <v>0</v>
      </c>
      <c r="I20" s="36">
        <v>0</v>
      </c>
      <c r="J20" s="31">
        <v>3</v>
      </c>
      <c r="K20" s="36">
        <f t="shared" si="0"/>
        <v>7</v>
      </c>
      <c r="L20" s="53">
        <f t="shared" si="1"/>
        <v>2.3333333333333335</v>
      </c>
    </row>
    <row r="21" spans="1:12" ht="30" customHeight="1" x14ac:dyDescent="0.3">
      <c r="A21" s="32"/>
      <c r="B21" s="78"/>
      <c r="C21" s="78"/>
      <c r="D21" s="39" t="s">
        <v>330</v>
      </c>
      <c r="E21" s="31">
        <v>0</v>
      </c>
      <c r="F21" s="36">
        <v>4</v>
      </c>
      <c r="G21" s="36">
        <v>9</v>
      </c>
      <c r="H21" s="36">
        <v>0</v>
      </c>
      <c r="I21" s="36">
        <v>0</v>
      </c>
      <c r="J21" s="31">
        <v>5</v>
      </c>
      <c r="K21" s="36">
        <f t="shared" si="0"/>
        <v>13</v>
      </c>
      <c r="L21" s="53">
        <f t="shared" si="1"/>
        <v>2.6</v>
      </c>
    </row>
    <row r="22" spans="1:12" ht="30" customHeight="1" x14ac:dyDescent="0.3">
      <c r="A22" s="32"/>
      <c r="B22" s="78" t="s">
        <v>295</v>
      </c>
      <c r="C22" s="78" t="s">
        <v>23</v>
      </c>
      <c r="D22" s="38" t="s">
        <v>323</v>
      </c>
      <c r="E22" s="31">
        <v>6</v>
      </c>
      <c r="F22" s="36">
        <v>6</v>
      </c>
      <c r="G22" s="36">
        <v>3</v>
      </c>
      <c r="H22" s="36">
        <v>0</v>
      </c>
      <c r="I22" s="36">
        <v>0</v>
      </c>
      <c r="J22" s="31">
        <v>10</v>
      </c>
      <c r="K22" s="36">
        <f t="shared" si="0"/>
        <v>15</v>
      </c>
      <c r="L22" s="53">
        <f t="shared" si="1"/>
        <v>1.5</v>
      </c>
    </row>
    <row r="23" spans="1:12" ht="30" customHeight="1" x14ac:dyDescent="0.3">
      <c r="A23" s="32"/>
      <c r="B23" s="78"/>
      <c r="C23" s="78"/>
      <c r="D23" s="39" t="s">
        <v>324</v>
      </c>
      <c r="E23" s="31">
        <v>2</v>
      </c>
      <c r="F23" s="36">
        <v>6</v>
      </c>
      <c r="G23" s="36">
        <v>15</v>
      </c>
      <c r="H23" s="36">
        <v>0</v>
      </c>
      <c r="I23" s="36">
        <v>0</v>
      </c>
      <c r="J23" s="31">
        <v>10</v>
      </c>
      <c r="K23" s="36">
        <f t="shared" si="0"/>
        <v>23</v>
      </c>
      <c r="L23" s="53">
        <f t="shared" si="1"/>
        <v>2.2999999999999998</v>
      </c>
    </row>
    <row r="24" spans="1:12" ht="30" customHeight="1" x14ac:dyDescent="0.3">
      <c r="A24" s="32"/>
      <c r="B24" s="78"/>
      <c r="C24" s="78"/>
      <c r="D24" s="39" t="s">
        <v>325</v>
      </c>
      <c r="E24" s="31">
        <v>0</v>
      </c>
      <c r="F24" s="36">
        <v>6</v>
      </c>
      <c r="G24" s="36">
        <v>3</v>
      </c>
      <c r="H24" s="36">
        <v>0</v>
      </c>
      <c r="I24" s="36">
        <v>0</v>
      </c>
      <c r="J24" s="31">
        <v>4</v>
      </c>
      <c r="K24" s="36">
        <f t="shared" si="0"/>
        <v>9</v>
      </c>
      <c r="L24" s="53">
        <f t="shared" si="1"/>
        <v>2.25</v>
      </c>
    </row>
    <row r="25" spans="1:12" ht="30" customHeight="1" x14ac:dyDescent="0.3">
      <c r="A25" s="32"/>
      <c r="B25" s="78"/>
      <c r="C25" s="78"/>
      <c r="D25" s="39" t="s">
        <v>326</v>
      </c>
      <c r="E25" s="31">
        <v>1</v>
      </c>
      <c r="F25" s="36">
        <v>8</v>
      </c>
      <c r="G25" s="36">
        <v>0</v>
      </c>
      <c r="H25" s="36">
        <v>0</v>
      </c>
      <c r="I25" s="36">
        <v>0</v>
      </c>
      <c r="J25" s="31">
        <v>5</v>
      </c>
      <c r="K25" s="36">
        <f t="shared" si="0"/>
        <v>9</v>
      </c>
      <c r="L25" s="53">
        <f t="shared" si="1"/>
        <v>1.8</v>
      </c>
    </row>
    <row r="26" spans="1:12" ht="30" customHeight="1" x14ac:dyDescent="0.3">
      <c r="A26" s="32"/>
      <c r="B26" s="78"/>
      <c r="C26" s="78"/>
      <c r="D26" s="39" t="s">
        <v>327</v>
      </c>
      <c r="E26" s="31">
        <v>0</v>
      </c>
      <c r="F26" s="36">
        <v>4</v>
      </c>
      <c r="G26" s="36">
        <v>0</v>
      </c>
      <c r="H26" s="36">
        <v>0</v>
      </c>
      <c r="I26" s="36">
        <v>0</v>
      </c>
      <c r="J26" s="31">
        <v>2</v>
      </c>
      <c r="K26" s="36">
        <f t="shared" si="0"/>
        <v>4</v>
      </c>
      <c r="L26" s="53">
        <f t="shared" si="1"/>
        <v>2</v>
      </c>
    </row>
    <row r="27" spans="1:12" ht="30" customHeight="1" x14ac:dyDescent="0.3">
      <c r="A27" s="32"/>
      <c r="B27" s="78"/>
      <c r="C27" s="78"/>
      <c r="D27" s="34" t="s">
        <v>328</v>
      </c>
      <c r="E27" s="31">
        <v>0</v>
      </c>
      <c r="F27" s="36">
        <v>4</v>
      </c>
      <c r="G27" s="36">
        <v>3</v>
      </c>
      <c r="H27" s="36">
        <v>4</v>
      </c>
      <c r="I27" s="36">
        <v>0</v>
      </c>
      <c r="J27" s="31">
        <v>4</v>
      </c>
      <c r="K27" s="36">
        <f t="shared" si="0"/>
        <v>11</v>
      </c>
      <c r="L27" s="53">
        <f t="shared" si="1"/>
        <v>2.75</v>
      </c>
    </row>
    <row r="28" spans="1:12" ht="30" customHeight="1" x14ac:dyDescent="0.3">
      <c r="A28" s="32"/>
      <c r="B28" s="78"/>
      <c r="C28" s="78"/>
      <c r="D28" s="39" t="s">
        <v>329</v>
      </c>
      <c r="E28" s="31">
        <v>0</v>
      </c>
      <c r="F28" s="36">
        <v>4</v>
      </c>
      <c r="G28" s="36">
        <v>3</v>
      </c>
      <c r="H28" s="36">
        <v>0</v>
      </c>
      <c r="I28" s="36">
        <v>0</v>
      </c>
      <c r="J28" s="31">
        <v>3</v>
      </c>
      <c r="K28" s="36">
        <f t="shared" si="0"/>
        <v>7</v>
      </c>
      <c r="L28" s="53">
        <f t="shared" si="1"/>
        <v>2.3333333333333335</v>
      </c>
    </row>
    <row r="29" spans="1:12" ht="30" customHeight="1" x14ac:dyDescent="0.3">
      <c r="A29" s="32"/>
      <c r="B29" s="78"/>
      <c r="C29" s="78"/>
      <c r="D29" s="39" t="s">
        <v>330</v>
      </c>
      <c r="E29" s="31">
        <v>0</v>
      </c>
      <c r="F29" s="36">
        <v>4</v>
      </c>
      <c r="G29" s="36">
        <v>9</v>
      </c>
      <c r="H29" s="36">
        <v>0</v>
      </c>
      <c r="I29" s="36">
        <v>0</v>
      </c>
      <c r="J29" s="31">
        <v>5</v>
      </c>
      <c r="K29" s="36">
        <f t="shared" si="0"/>
        <v>13</v>
      </c>
      <c r="L29" s="53">
        <f t="shared" si="1"/>
        <v>2.6</v>
      </c>
    </row>
    <row r="30" spans="1:12" ht="30" customHeight="1" x14ac:dyDescent="0.3">
      <c r="A30" s="32"/>
      <c r="B30" s="78" t="s">
        <v>331</v>
      </c>
      <c r="C30" s="80" t="s">
        <v>332</v>
      </c>
      <c r="D30" s="35" t="s">
        <v>323</v>
      </c>
      <c r="E30" s="36">
        <v>4</v>
      </c>
      <c r="F30" s="36">
        <v>10</v>
      </c>
      <c r="G30" s="36">
        <v>6</v>
      </c>
      <c r="H30" s="36">
        <v>0</v>
      </c>
      <c r="I30" s="36">
        <v>0</v>
      </c>
      <c r="J30" s="36">
        <v>11</v>
      </c>
      <c r="K30" s="36">
        <f t="shared" si="0"/>
        <v>20</v>
      </c>
      <c r="L30" s="53">
        <f t="shared" si="1"/>
        <v>1.8181818181818181</v>
      </c>
    </row>
    <row r="31" spans="1:12" ht="30" customHeight="1" x14ac:dyDescent="0.3">
      <c r="A31" s="32"/>
      <c r="B31" s="78"/>
      <c r="C31" s="80"/>
      <c r="D31" s="37" t="s">
        <v>324</v>
      </c>
      <c r="E31" s="36">
        <v>3</v>
      </c>
      <c r="F31" s="36">
        <v>8</v>
      </c>
      <c r="G31" s="36">
        <v>6</v>
      </c>
      <c r="H31" s="36">
        <v>8</v>
      </c>
      <c r="I31" s="36">
        <v>0</v>
      </c>
      <c r="J31" s="36">
        <v>11</v>
      </c>
      <c r="K31" s="36">
        <f t="shared" si="0"/>
        <v>25</v>
      </c>
      <c r="L31" s="53">
        <f t="shared" si="1"/>
        <v>2.2727272727272729</v>
      </c>
    </row>
    <row r="32" spans="1:12" ht="30" customHeight="1" x14ac:dyDescent="0.3">
      <c r="A32" s="32"/>
      <c r="B32" s="78"/>
      <c r="C32" s="80"/>
      <c r="D32" s="37" t="s">
        <v>325</v>
      </c>
      <c r="E32" s="36">
        <v>5</v>
      </c>
      <c r="F32" s="36">
        <v>4</v>
      </c>
      <c r="G32" s="36">
        <v>12</v>
      </c>
      <c r="H32" s="36">
        <v>0</v>
      </c>
      <c r="I32" s="36">
        <v>0</v>
      </c>
      <c r="J32" s="36">
        <v>11</v>
      </c>
      <c r="K32" s="36">
        <f t="shared" si="0"/>
        <v>21</v>
      </c>
      <c r="L32" s="53">
        <f t="shared" si="1"/>
        <v>1.9090909090909092</v>
      </c>
    </row>
    <row r="33" spans="1:12" ht="30" customHeight="1" x14ac:dyDescent="0.3">
      <c r="A33" s="32"/>
      <c r="B33" s="78"/>
      <c r="C33" s="80"/>
      <c r="D33" s="37" t="s">
        <v>326</v>
      </c>
      <c r="E33" s="36">
        <v>0</v>
      </c>
      <c r="F33" s="36">
        <v>4</v>
      </c>
      <c r="G33" s="36">
        <v>15</v>
      </c>
      <c r="H33" s="36">
        <v>4</v>
      </c>
      <c r="I33" s="36">
        <v>0</v>
      </c>
      <c r="J33" s="36">
        <v>8</v>
      </c>
      <c r="K33" s="36">
        <f t="shared" si="0"/>
        <v>23</v>
      </c>
      <c r="L33" s="53">
        <f t="shared" si="1"/>
        <v>2.875</v>
      </c>
    </row>
    <row r="34" spans="1:12" ht="30" customHeight="1" x14ac:dyDescent="0.3">
      <c r="A34" s="32"/>
      <c r="B34" s="78"/>
      <c r="C34" s="80"/>
      <c r="D34" s="37" t="s">
        <v>327</v>
      </c>
      <c r="E34" s="36">
        <v>1</v>
      </c>
      <c r="F34" s="36">
        <v>0</v>
      </c>
      <c r="G34" s="36">
        <v>0</v>
      </c>
      <c r="H34" s="36">
        <v>0</v>
      </c>
      <c r="I34" s="36">
        <v>0</v>
      </c>
      <c r="J34" s="36">
        <v>1</v>
      </c>
      <c r="K34" s="36">
        <f t="shared" si="0"/>
        <v>1</v>
      </c>
      <c r="L34" s="53">
        <f t="shared" si="1"/>
        <v>1</v>
      </c>
    </row>
    <row r="35" spans="1:12" ht="30" customHeight="1" x14ac:dyDescent="0.3">
      <c r="A35" s="32"/>
      <c r="B35" s="78"/>
      <c r="C35" s="80"/>
      <c r="D35" s="37" t="s">
        <v>328</v>
      </c>
      <c r="E35" s="36">
        <v>0</v>
      </c>
      <c r="F35" s="36">
        <v>0</v>
      </c>
      <c r="G35" s="36">
        <v>0</v>
      </c>
      <c r="H35" s="36">
        <v>4</v>
      </c>
      <c r="I35" s="36">
        <v>0</v>
      </c>
      <c r="J35" s="36">
        <v>1</v>
      </c>
      <c r="K35" s="36">
        <f t="shared" si="0"/>
        <v>4</v>
      </c>
      <c r="L35" s="53">
        <f t="shared" si="1"/>
        <v>4</v>
      </c>
    </row>
    <row r="36" spans="1:12" ht="30" customHeight="1" x14ac:dyDescent="0.3">
      <c r="A36" s="32"/>
      <c r="B36" s="78"/>
      <c r="C36" s="80"/>
      <c r="D36" s="37" t="s">
        <v>329</v>
      </c>
      <c r="E36" s="36">
        <v>1</v>
      </c>
      <c r="F36" s="36">
        <v>4</v>
      </c>
      <c r="G36" s="36">
        <v>0</v>
      </c>
      <c r="H36" s="36">
        <v>0</v>
      </c>
      <c r="I36" s="36">
        <v>0</v>
      </c>
      <c r="J36" s="36">
        <v>3</v>
      </c>
      <c r="K36" s="36">
        <f t="shared" si="0"/>
        <v>5</v>
      </c>
      <c r="L36" s="53">
        <f t="shared" si="1"/>
        <v>1.6666666666666667</v>
      </c>
    </row>
    <row r="37" spans="1:12" ht="30" customHeight="1" x14ac:dyDescent="0.3">
      <c r="A37" s="32"/>
      <c r="B37" s="78"/>
      <c r="C37" s="80"/>
      <c r="D37" s="37" t="s">
        <v>330</v>
      </c>
      <c r="E37" s="36">
        <v>1</v>
      </c>
      <c r="F37" s="36">
        <v>0</v>
      </c>
      <c r="G37" s="36">
        <v>0</v>
      </c>
      <c r="H37" s="36">
        <v>0</v>
      </c>
      <c r="I37" s="36">
        <v>0</v>
      </c>
      <c r="J37" s="36">
        <v>1</v>
      </c>
      <c r="K37" s="36">
        <f t="shared" si="0"/>
        <v>1</v>
      </c>
      <c r="L37" s="53">
        <f t="shared" si="1"/>
        <v>1</v>
      </c>
    </row>
    <row r="38" spans="1:12" ht="30" customHeight="1" x14ac:dyDescent="0.3">
      <c r="A38" s="32"/>
      <c r="B38" s="78" t="s">
        <v>331</v>
      </c>
      <c r="C38" s="78" t="s">
        <v>333</v>
      </c>
      <c r="D38" s="40" t="s">
        <v>323</v>
      </c>
      <c r="E38" s="41">
        <v>1</v>
      </c>
      <c r="F38" s="36">
        <v>6</v>
      </c>
      <c r="G38" s="36">
        <v>9</v>
      </c>
      <c r="H38" s="36">
        <v>0</v>
      </c>
      <c r="I38" s="36">
        <v>5</v>
      </c>
      <c r="J38" s="41">
        <v>8</v>
      </c>
      <c r="K38" s="36">
        <f t="shared" si="0"/>
        <v>21</v>
      </c>
      <c r="L38" s="53">
        <f t="shared" si="1"/>
        <v>2.625</v>
      </c>
    </row>
    <row r="39" spans="1:12" ht="30" customHeight="1" x14ac:dyDescent="0.3">
      <c r="A39" s="32"/>
      <c r="B39" s="78"/>
      <c r="C39" s="78"/>
      <c r="D39" s="42" t="s">
        <v>324</v>
      </c>
      <c r="E39" s="41">
        <v>1</v>
      </c>
      <c r="F39" s="36">
        <v>8</v>
      </c>
      <c r="G39" s="36">
        <v>9</v>
      </c>
      <c r="H39" s="36">
        <v>0</v>
      </c>
      <c r="I39" s="36">
        <v>0</v>
      </c>
      <c r="J39" s="41">
        <v>8</v>
      </c>
      <c r="K39" s="36">
        <f t="shared" si="0"/>
        <v>18</v>
      </c>
      <c r="L39" s="53">
        <f t="shared" si="1"/>
        <v>2.25</v>
      </c>
    </row>
    <row r="40" spans="1:12" ht="30" customHeight="1" x14ac:dyDescent="0.3">
      <c r="A40" s="32"/>
      <c r="B40" s="78"/>
      <c r="C40" s="78"/>
      <c r="D40" s="42" t="s">
        <v>325</v>
      </c>
      <c r="E40" s="41">
        <v>4</v>
      </c>
      <c r="F40" s="36">
        <v>0</v>
      </c>
      <c r="G40" s="36">
        <v>0</v>
      </c>
      <c r="H40" s="36">
        <v>0</v>
      </c>
      <c r="I40" s="36">
        <v>0</v>
      </c>
      <c r="J40" s="41">
        <v>8</v>
      </c>
      <c r="K40" s="36">
        <f t="shared" si="0"/>
        <v>4</v>
      </c>
      <c r="L40" s="53">
        <f t="shared" si="1"/>
        <v>0.5</v>
      </c>
    </row>
    <row r="41" spans="1:12" ht="30" customHeight="1" x14ac:dyDescent="0.3">
      <c r="A41" s="32"/>
      <c r="B41" s="78"/>
      <c r="C41" s="78"/>
      <c r="D41" s="42" t="s">
        <v>326</v>
      </c>
      <c r="E41" s="41">
        <v>5</v>
      </c>
      <c r="F41" s="36">
        <v>4</v>
      </c>
      <c r="G41" s="36">
        <v>0</v>
      </c>
      <c r="H41" s="36">
        <v>0</v>
      </c>
      <c r="I41" s="36">
        <v>0</v>
      </c>
      <c r="J41" s="41">
        <v>7</v>
      </c>
      <c r="K41" s="36">
        <f t="shared" si="0"/>
        <v>9</v>
      </c>
      <c r="L41" s="53">
        <f t="shared" si="1"/>
        <v>1.2857142857142858</v>
      </c>
    </row>
    <row r="42" spans="1:12" ht="30" customHeight="1" x14ac:dyDescent="0.3">
      <c r="A42" s="32"/>
      <c r="B42" s="78"/>
      <c r="C42" s="78"/>
      <c r="D42" s="42" t="s">
        <v>327</v>
      </c>
      <c r="E42" s="41">
        <v>4</v>
      </c>
      <c r="F42" s="36">
        <v>6</v>
      </c>
      <c r="G42" s="36">
        <v>3</v>
      </c>
      <c r="H42" s="36">
        <v>0</v>
      </c>
      <c r="I42" s="36">
        <v>0</v>
      </c>
      <c r="J42" s="41">
        <v>8</v>
      </c>
      <c r="K42" s="36">
        <f t="shared" si="0"/>
        <v>13</v>
      </c>
      <c r="L42" s="53">
        <f t="shared" si="1"/>
        <v>1.625</v>
      </c>
    </row>
    <row r="43" spans="1:12" ht="30" customHeight="1" x14ac:dyDescent="0.3">
      <c r="A43" s="32"/>
      <c r="B43" s="78"/>
      <c r="C43" s="78"/>
      <c r="D43" s="43" t="s">
        <v>328</v>
      </c>
      <c r="E43" s="41">
        <v>0</v>
      </c>
      <c r="F43" s="36">
        <v>0</v>
      </c>
      <c r="G43" s="36">
        <v>0</v>
      </c>
      <c r="H43" s="36">
        <v>32</v>
      </c>
      <c r="I43" s="36">
        <v>0</v>
      </c>
      <c r="J43" s="41">
        <v>8</v>
      </c>
      <c r="K43" s="36">
        <f t="shared" si="0"/>
        <v>32</v>
      </c>
      <c r="L43" s="53">
        <f t="shared" si="1"/>
        <v>4</v>
      </c>
    </row>
    <row r="44" spans="1:12" ht="30" customHeight="1" x14ac:dyDescent="0.3">
      <c r="A44" s="32"/>
      <c r="B44" s="78"/>
      <c r="C44" s="78"/>
      <c r="D44" s="43" t="s">
        <v>329</v>
      </c>
      <c r="E44" s="41">
        <v>0</v>
      </c>
      <c r="F44" s="36">
        <v>12</v>
      </c>
      <c r="G44" s="36">
        <v>3</v>
      </c>
      <c r="H44" s="36">
        <v>4</v>
      </c>
      <c r="I44" s="36">
        <v>0</v>
      </c>
      <c r="J44" s="41">
        <v>8</v>
      </c>
      <c r="K44" s="36">
        <f t="shared" si="0"/>
        <v>19</v>
      </c>
      <c r="L44" s="53">
        <f t="shared" si="1"/>
        <v>2.375</v>
      </c>
    </row>
    <row r="45" spans="1:12" ht="30" customHeight="1" x14ac:dyDescent="0.3">
      <c r="A45" s="32"/>
      <c r="B45" s="78"/>
      <c r="C45" s="78"/>
      <c r="D45" s="43" t="s">
        <v>330</v>
      </c>
      <c r="E45" s="41">
        <v>0</v>
      </c>
      <c r="F45" s="36">
        <v>12</v>
      </c>
      <c r="G45" s="36">
        <v>6</v>
      </c>
      <c r="H45" s="36">
        <v>0</v>
      </c>
      <c r="I45" s="36">
        <v>0</v>
      </c>
      <c r="J45" s="41">
        <v>8</v>
      </c>
      <c r="K45" s="36">
        <f t="shared" si="0"/>
        <v>18</v>
      </c>
      <c r="L45" s="53">
        <f t="shared" si="1"/>
        <v>2.25</v>
      </c>
    </row>
    <row r="46" spans="1:12" ht="30" customHeight="1" x14ac:dyDescent="0.3">
      <c r="A46" s="32"/>
      <c r="B46" s="78" t="s">
        <v>331</v>
      </c>
      <c r="C46" s="78" t="s">
        <v>21</v>
      </c>
      <c r="D46" s="44" t="s">
        <v>334</v>
      </c>
      <c r="E46" s="30">
        <v>3</v>
      </c>
      <c r="F46" s="36">
        <v>6</v>
      </c>
      <c r="G46" s="36">
        <v>15</v>
      </c>
      <c r="H46" s="36">
        <v>0</v>
      </c>
      <c r="I46" s="36">
        <v>0</v>
      </c>
      <c r="J46" s="30">
        <v>11</v>
      </c>
      <c r="K46" s="36">
        <f t="shared" si="0"/>
        <v>24</v>
      </c>
      <c r="L46" s="53">
        <f t="shared" si="1"/>
        <v>2.1818181818181817</v>
      </c>
    </row>
    <row r="47" spans="1:12" ht="30" customHeight="1" x14ac:dyDescent="0.3">
      <c r="A47" s="32"/>
      <c r="B47" s="78"/>
      <c r="C47" s="78"/>
      <c r="D47" s="46" t="s">
        <v>324</v>
      </c>
      <c r="E47" s="30">
        <v>0</v>
      </c>
      <c r="F47" s="36">
        <v>0</v>
      </c>
      <c r="G47" s="36">
        <v>15</v>
      </c>
      <c r="H47" s="36">
        <v>24</v>
      </c>
      <c r="I47" s="36">
        <v>0</v>
      </c>
      <c r="J47" s="30">
        <v>11</v>
      </c>
      <c r="K47" s="36">
        <f t="shared" si="0"/>
        <v>39</v>
      </c>
      <c r="L47" s="53">
        <f t="shared" si="1"/>
        <v>3.5454545454545454</v>
      </c>
    </row>
    <row r="48" spans="1:12" ht="30" customHeight="1" x14ac:dyDescent="0.3">
      <c r="A48" s="32"/>
      <c r="B48" s="78"/>
      <c r="C48" s="78"/>
      <c r="D48" s="46" t="s">
        <v>325</v>
      </c>
      <c r="E48" s="30">
        <v>1</v>
      </c>
      <c r="F48" s="36">
        <v>20</v>
      </c>
      <c r="G48" s="36">
        <v>0</v>
      </c>
      <c r="H48" s="36">
        <v>0</v>
      </c>
      <c r="I48" s="36">
        <v>0</v>
      </c>
      <c r="J48" s="30">
        <v>11</v>
      </c>
      <c r="K48" s="36">
        <f t="shared" si="0"/>
        <v>21</v>
      </c>
      <c r="L48" s="53">
        <f t="shared" si="1"/>
        <v>1.9090909090909092</v>
      </c>
    </row>
    <row r="49" spans="1:12" ht="30" customHeight="1" x14ac:dyDescent="0.3">
      <c r="A49" s="32"/>
      <c r="B49" s="78"/>
      <c r="C49" s="78"/>
      <c r="D49" s="46" t="s">
        <v>326</v>
      </c>
      <c r="E49" s="30">
        <v>0</v>
      </c>
      <c r="F49" s="36">
        <v>10</v>
      </c>
      <c r="G49" s="36">
        <v>9</v>
      </c>
      <c r="H49" s="36">
        <v>0</v>
      </c>
      <c r="I49" s="36">
        <v>0</v>
      </c>
      <c r="J49" s="30">
        <v>8</v>
      </c>
      <c r="K49" s="36">
        <f t="shared" si="0"/>
        <v>19</v>
      </c>
      <c r="L49" s="53">
        <f t="shared" si="1"/>
        <v>2.375</v>
      </c>
    </row>
    <row r="50" spans="1:12" ht="30" customHeight="1" x14ac:dyDescent="0.3">
      <c r="A50" s="32"/>
      <c r="B50" s="78"/>
      <c r="C50" s="78"/>
      <c r="D50" s="46" t="s">
        <v>327</v>
      </c>
      <c r="E50" s="30" t="s">
        <v>335</v>
      </c>
      <c r="F50" s="30" t="s">
        <v>336</v>
      </c>
      <c r="G50" s="30" t="s">
        <v>336</v>
      </c>
      <c r="H50" s="30" t="s">
        <v>336</v>
      </c>
      <c r="I50" s="30" t="s">
        <v>336</v>
      </c>
      <c r="J50" s="30" t="s">
        <v>337</v>
      </c>
      <c r="K50" s="45" t="s">
        <v>338</v>
      </c>
      <c r="L50" s="53" t="e">
        <f t="shared" si="1"/>
        <v>#VALUE!</v>
      </c>
    </row>
    <row r="51" spans="1:12" ht="30" customHeight="1" x14ac:dyDescent="0.3">
      <c r="A51" s="32"/>
      <c r="B51" s="78"/>
      <c r="C51" s="78"/>
      <c r="D51" s="46" t="s">
        <v>328</v>
      </c>
      <c r="E51" s="30" t="s">
        <v>338</v>
      </c>
      <c r="F51" s="36">
        <v>2</v>
      </c>
      <c r="G51" s="30" t="s">
        <v>338</v>
      </c>
      <c r="H51" s="30" t="s">
        <v>336</v>
      </c>
      <c r="I51" s="30" t="s">
        <v>336</v>
      </c>
      <c r="J51" s="30">
        <v>1</v>
      </c>
      <c r="K51" s="30">
        <f>F51</f>
        <v>2</v>
      </c>
      <c r="L51" s="53">
        <f t="shared" si="1"/>
        <v>2</v>
      </c>
    </row>
    <row r="52" spans="1:12" ht="30" customHeight="1" x14ac:dyDescent="0.3">
      <c r="A52" s="32"/>
      <c r="B52" s="78"/>
      <c r="C52" s="78"/>
      <c r="D52" s="46" t="s">
        <v>329</v>
      </c>
      <c r="E52" s="30" t="s">
        <v>338</v>
      </c>
      <c r="F52" s="30" t="s">
        <v>336</v>
      </c>
      <c r="G52" s="30" t="s">
        <v>336</v>
      </c>
      <c r="H52" s="30" t="s">
        <v>336</v>
      </c>
      <c r="I52" s="30" t="s">
        <v>336</v>
      </c>
      <c r="J52" s="30"/>
      <c r="K52" s="47" t="s">
        <v>338</v>
      </c>
      <c r="L52" s="53" t="e">
        <f t="shared" si="1"/>
        <v>#VALUE!</v>
      </c>
    </row>
    <row r="53" spans="1:12" ht="30" customHeight="1" x14ac:dyDescent="0.3">
      <c r="A53" s="32"/>
      <c r="B53" s="78"/>
      <c r="C53" s="78"/>
      <c r="D53" s="46" t="s">
        <v>330</v>
      </c>
      <c r="E53" s="30" t="s">
        <v>338</v>
      </c>
      <c r="F53" s="30" t="s">
        <v>336</v>
      </c>
      <c r="G53" s="36">
        <v>3</v>
      </c>
      <c r="H53" s="30" t="s">
        <v>338</v>
      </c>
      <c r="I53" s="30" t="s">
        <v>336</v>
      </c>
      <c r="J53" s="30">
        <v>1</v>
      </c>
      <c r="K53" s="30">
        <f>G53</f>
        <v>3</v>
      </c>
      <c r="L53" s="53">
        <f t="shared" si="1"/>
        <v>3</v>
      </c>
    </row>
    <row r="54" spans="1:12" ht="30" customHeight="1" x14ac:dyDescent="0.3">
      <c r="A54" s="32"/>
      <c r="B54" s="78" t="s">
        <v>331</v>
      </c>
      <c r="C54" s="78" t="s">
        <v>23</v>
      </c>
      <c r="D54" s="48" t="s">
        <v>323</v>
      </c>
      <c r="E54" s="49">
        <v>2</v>
      </c>
      <c r="F54" s="36">
        <v>4</v>
      </c>
      <c r="G54" s="36">
        <v>3</v>
      </c>
      <c r="H54" s="36">
        <v>0</v>
      </c>
      <c r="I54" s="36">
        <v>0</v>
      </c>
      <c r="J54" s="49">
        <v>5</v>
      </c>
      <c r="K54" s="49">
        <f t="shared" ref="K54:K69" si="2">E54+F54+G54+H54+I54</f>
        <v>9</v>
      </c>
      <c r="L54" s="53">
        <f t="shared" si="1"/>
        <v>1.8</v>
      </c>
    </row>
    <row r="55" spans="1:12" ht="30" customHeight="1" x14ac:dyDescent="0.3">
      <c r="A55" s="32"/>
      <c r="B55" s="78"/>
      <c r="C55" s="78"/>
      <c r="D55" s="50" t="s">
        <v>324</v>
      </c>
      <c r="E55" s="49">
        <v>0</v>
      </c>
      <c r="F55" s="36">
        <v>0</v>
      </c>
      <c r="G55" s="36">
        <v>6</v>
      </c>
      <c r="H55" s="36">
        <v>12</v>
      </c>
      <c r="I55" s="36">
        <v>0</v>
      </c>
      <c r="J55" s="49">
        <v>5</v>
      </c>
      <c r="K55" s="49">
        <f t="shared" si="2"/>
        <v>18</v>
      </c>
      <c r="L55" s="53">
        <f t="shared" si="1"/>
        <v>3.6</v>
      </c>
    </row>
    <row r="56" spans="1:12" ht="30" customHeight="1" x14ac:dyDescent="0.3">
      <c r="A56" s="32"/>
      <c r="B56" s="78"/>
      <c r="C56" s="78"/>
      <c r="D56" s="50" t="s">
        <v>325</v>
      </c>
      <c r="E56" s="49">
        <v>0</v>
      </c>
      <c r="F56" s="36">
        <v>4</v>
      </c>
      <c r="G56" s="36">
        <v>3</v>
      </c>
      <c r="H56" s="36">
        <v>4</v>
      </c>
      <c r="I56" s="36">
        <v>0</v>
      </c>
      <c r="J56" s="49">
        <v>4</v>
      </c>
      <c r="K56" s="49">
        <f t="shared" si="2"/>
        <v>11</v>
      </c>
      <c r="L56" s="53">
        <f t="shared" si="1"/>
        <v>2.75</v>
      </c>
    </row>
    <row r="57" spans="1:12" ht="30" customHeight="1" x14ac:dyDescent="0.3">
      <c r="A57" s="32"/>
      <c r="B57" s="78"/>
      <c r="C57" s="78"/>
      <c r="D57" s="50" t="s">
        <v>326</v>
      </c>
      <c r="E57" s="49">
        <v>1</v>
      </c>
      <c r="F57" s="36">
        <v>8</v>
      </c>
      <c r="G57" s="36">
        <v>0</v>
      </c>
      <c r="H57" s="36">
        <v>0</v>
      </c>
      <c r="I57" s="36">
        <v>0</v>
      </c>
      <c r="J57" s="49">
        <v>5</v>
      </c>
      <c r="K57" s="49">
        <f t="shared" si="2"/>
        <v>9</v>
      </c>
      <c r="L57" s="53">
        <f t="shared" si="1"/>
        <v>1.8</v>
      </c>
    </row>
    <row r="58" spans="1:12" ht="30" customHeight="1" x14ac:dyDescent="0.3">
      <c r="A58" s="32"/>
      <c r="B58" s="78"/>
      <c r="C58" s="78"/>
      <c r="D58" s="50" t="s">
        <v>327</v>
      </c>
      <c r="E58" s="49">
        <v>3</v>
      </c>
      <c r="F58" s="36">
        <v>2</v>
      </c>
      <c r="G58" s="36">
        <v>0</v>
      </c>
      <c r="H58" s="36">
        <v>0</v>
      </c>
      <c r="I58" s="36">
        <v>5</v>
      </c>
      <c r="J58" s="49">
        <v>5</v>
      </c>
      <c r="K58" s="49">
        <f t="shared" si="2"/>
        <v>10</v>
      </c>
      <c r="L58" s="53">
        <f t="shared" si="1"/>
        <v>2</v>
      </c>
    </row>
    <row r="59" spans="1:12" ht="30" customHeight="1" x14ac:dyDescent="0.3">
      <c r="A59" s="32"/>
      <c r="B59" s="78"/>
      <c r="C59" s="78"/>
      <c r="D59" s="51" t="s">
        <v>328</v>
      </c>
      <c r="E59" s="49">
        <v>0</v>
      </c>
      <c r="F59" s="36">
        <v>0</v>
      </c>
      <c r="G59" s="36">
        <v>0</v>
      </c>
      <c r="H59" s="36">
        <v>16</v>
      </c>
      <c r="I59" s="36">
        <v>5</v>
      </c>
      <c r="J59" s="49">
        <v>5</v>
      </c>
      <c r="K59" s="49">
        <f t="shared" si="2"/>
        <v>21</v>
      </c>
      <c r="L59" s="53">
        <f t="shared" si="1"/>
        <v>4.2</v>
      </c>
    </row>
    <row r="60" spans="1:12" ht="30" customHeight="1" x14ac:dyDescent="0.3">
      <c r="A60" s="32"/>
      <c r="B60" s="78"/>
      <c r="C60" s="78"/>
      <c r="D60" s="51" t="s">
        <v>329</v>
      </c>
      <c r="E60" s="49">
        <v>1</v>
      </c>
      <c r="F60" s="36">
        <v>2</v>
      </c>
      <c r="G60" s="36">
        <v>9</v>
      </c>
      <c r="H60" s="36">
        <v>0</v>
      </c>
      <c r="I60" s="36">
        <v>0</v>
      </c>
      <c r="J60" s="49">
        <v>5</v>
      </c>
      <c r="K60" s="49">
        <f t="shared" si="2"/>
        <v>12</v>
      </c>
      <c r="L60" s="53">
        <f t="shared" si="1"/>
        <v>2.4</v>
      </c>
    </row>
    <row r="61" spans="1:12" ht="30" customHeight="1" x14ac:dyDescent="0.3">
      <c r="A61" s="32"/>
      <c r="B61" s="78"/>
      <c r="C61" s="78"/>
      <c r="D61" s="51" t="s">
        <v>330</v>
      </c>
      <c r="E61" s="49">
        <v>1</v>
      </c>
      <c r="F61" s="36">
        <v>4</v>
      </c>
      <c r="G61" s="36">
        <v>6</v>
      </c>
      <c r="H61" s="36">
        <v>0</v>
      </c>
      <c r="I61" s="36">
        <v>0</v>
      </c>
      <c r="J61" s="49">
        <v>5</v>
      </c>
      <c r="K61" s="49">
        <f t="shared" si="2"/>
        <v>11</v>
      </c>
      <c r="L61" s="53">
        <f t="shared" si="1"/>
        <v>2.2000000000000002</v>
      </c>
    </row>
    <row r="62" spans="1:12" ht="30" customHeight="1" x14ac:dyDescent="0.3">
      <c r="A62" s="32"/>
      <c r="B62" s="78" t="s">
        <v>331</v>
      </c>
      <c r="C62" s="78" t="s">
        <v>333</v>
      </c>
      <c r="D62" s="48" t="s">
        <v>323</v>
      </c>
      <c r="E62" s="49">
        <v>3</v>
      </c>
      <c r="F62" s="36">
        <v>8</v>
      </c>
      <c r="G62" s="36">
        <v>9</v>
      </c>
      <c r="H62" s="36">
        <v>0</v>
      </c>
      <c r="I62" s="36">
        <v>0</v>
      </c>
      <c r="J62" s="49">
        <v>10</v>
      </c>
      <c r="K62" s="49">
        <f t="shared" si="2"/>
        <v>20</v>
      </c>
      <c r="L62" s="53">
        <f t="shared" si="1"/>
        <v>2</v>
      </c>
    </row>
    <row r="63" spans="1:12" ht="30" customHeight="1" x14ac:dyDescent="0.3">
      <c r="A63" s="32"/>
      <c r="B63" s="78"/>
      <c r="C63" s="78"/>
      <c r="D63" s="50" t="s">
        <v>324</v>
      </c>
      <c r="E63" s="49">
        <v>0</v>
      </c>
      <c r="F63" s="36">
        <v>0</v>
      </c>
      <c r="G63" s="36">
        <v>27</v>
      </c>
      <c r="H63" s="36">
        <v>4</v>
      </c>
      <c r="I63" s="36">
        <v>0</v>
      </c>
      <c r="J63" s="49">
        <v>10</v>
      </c>
      <c r="K63" s="49">
        <f t="shared" si="2"/>
        <v>31</v>
      </c>
      <c r="L63" s="53">
        <f t="shared" si="1"/>
        <v>3.1</v>
      </c>
    </row>
    <row r="64" spans="1:12" ht="30" customHeight="1" x14ac:dyDescent="0.3">
      <c r="A64" s="32"/>
      <c r="B64" s="78"/>
      <c r="C64" s="78"/>
      <c r="D64" s="50" t="s">
        <v>325</v>
      </c>
      <c r="E64" s="49">
        <v>0</v>
      </c>
      <c r="F64" s="36">
        <v>8</v>
      </c>
      <c r="G64" s="36">
        <v>18</v>
      </c>
      <c r="H64" s="36">
        <v>0</v>
      </c>
      <c r="I64" s="36">
        <v>0</v>
      </c>
      <c r="J64" s="49">
        <v>10</v>
      </c>
      <c r="K64" s="49">
        <f t="shared" si="2"/>
        <v>26</v>
      </c>
      <c r="L64" s="53">
        <f t="shared" si="1"/>
        <v>2.6</v>
      </c>
    </row>
    <row r="65" spans="1:12" ht="30" customHeight="1" x14ac:dyDescent="0.3">
      <c r="A65" s="32"/>
      <c r="B65" s="78"/>
      <c r="C65" s="78"/>
      <c r="D65" s="50" t="s">
        <v>326</v>
      </c>
      <c r="E65" s="49">
        <v>7</v>
      </c>
      <c r="F65" s="36">
        <v>6</v>
      </c>
      <c r="G65" s="36">
        <v>0</v>
      </c>
      <c r="H65" s="36">
        <v>0</v>
      </c>
      <c r="I65" s="36">
        <v>0</v>
      </c>
      <c r="J65" s="49">
        <v>10</v>
      </c>
      <c r="K65" s="49">
        <f t="shared" si="2"/>
        <v>13</v>
      </c>
      <c r="L65" s="53">
        <f t="shared" si="1"/>
        <v>1.3</v>
      </c>
    </row>
    <row r="66" spans="1:12" ht="30" customHeight="1" x14ac:dyDescent="0.3">
      <c r="A66" s="32"/>
      <c r="B66" s="78"/>
      <c r="C66" s="78"/>
      <c r="D66" s="50" t="s">
        <v>327</v>
      </c>
      <c r="E66" s="49">
        <v>0</v>
      </c>
      <c r="F66" s="36">
        <v>16</v>
      </c>
      <c r="G66" s="36">
        <v>6</v>
      </c>
      <c r="H66" s="36">
        <v>0</v>
      </c>
      <c r="I66" s="36">
        <v>0</v>
      </c>
      <c r="J66" s="49">
        <v>10</v>
      </c>
      <c r="K66" s="49">
        <f t="shared" si="2"/>
        <v>22</v>
      </c>
      <c r="L66" s="53">
        <f t="shared" si="1"/>
        <v>2.2000000000000002</v>
      </c>
    </row>
    <row r="67" spans="1:12" ht="30" customHeight="1" x14ac:dyDescent="0.3">
      <c r="A67" s="32"/>
      <c r="B67" s="78"/>
      <c r="C67" s="78"/>
      <c r="D67" s="51" t="s">
        <v>328</v>
      </c>
      <c r="E67" s="49">
        <v>0</v>
      </c>
      <c r="F67" s="36">
        <v>0</v>
      </c>
      <c r="G67" s="36">
        <v>18</v>
      </c>
      <c r="H67" s="36">
        <v>16</v>
      </c>
      <c r="I67" s="36">
        <v>0</v>
      </c>
      <c r="J67" s="49">
        <v>10</v>
      </c>
      <c r="K67" s="49">
        <f t="shared" si="2"/>
        <v>34</v>
      </c>
      <c r="L67" s="53">
        <f t="shared" si="1"/>
        <v>3.4</v>
      </c>
    </row>
    <row r="68" spans="1:12" ht="30" customHeight="1" x14ac:dyDescent="0.3">
      <c r="A68" s="32"/>
      <c r="B68" s="78"/>
      <c r="C68" s="78"/>
      <c r="D68" s="51" t="s">
        <v>329</v>
      </c>
      <c r="E68" s="49">
        <v>2</v>
      </c>
      <c r="F68" s="36">
        <v>8</v>
      </c>
      <c r="G68" s="36">
        <v>9</v>
      </c>
      <c r="H68" s="36">
        <v>4</v>
      </c>
      <c r="I68" s="36">
        <v>0</v>
      </c>
      <c r="J68" s="49">
        <v>10</v>
      </c>
      <c r="K68" s="49">
        <f t="shared" si="2"/>
        <v>23</v>
      </c>
      <c r="L68" s="53">
        <f t="shared" si="1"/>
        <v>2.2999999999999998</v>
      </c>
    </row>
    <row r="69" spans="1:12" ht="30" customHeight="1" x14ac:dyDescent="0.3">
      <c r="A69" s="32"/>
      <c r="B69" s="78"/>
      <c r="C69" s="78"/>
      <c r="D69" s="51" t="s">
        <v>330</v>
      </c>
      <c r="E69" s="49">
        <v>1</v>
      </c>
      <c r="F69" s="36">
        <v>14</v>
      </c>
      <c r="G69" s="36">
        <v>21</v>
      </c>
      <c r="H69" s="36">
        <v>4</v>
      </c>
      <c r="I69" s="36">
        <v>0</v>
      </c>
      <c r="J69" s="49">
        <v>10</v>
      </c>
      <c r="K69" s="49">
        <f t="shared" si="2"/>
        <v>40</v>
      </c>
      <c r="L69" s="53">
        <f t="shared" si="1"/>
        <v>4</v>
      </c>
    </row>
  </sheetData>
  <autoFilter ref="A3:L69"/>
  <mergeCells count="28">
    <mergeCell ref="I3:I4"/>
    <mergeCell ref="B54:B61"/>
    <mergeCell ref="C54:C61"/>
    <mergeCell ref="B46:B53"/>
    <mergeCell ref="C46:C53"/>
    <mergeCell ref="B38:B45"/>
    <mergeCell ref="C38:C45"/>
    <mergeCell ref="B62:B69"/>
    <mergeCell ref="C62:C69"/>
    <mergeCell ref="J3:J5"/>
    <mergeCell ref="K3:K5"/>
    <mergeCell ref="L3:L5"/>
    <mergeCell ref="C6:C13"/>
    <mergeCell ref="B6:B13"/>
    <mergeCell ref="C14:C21"/>
    <mergeCell ref="B14:B21"/>
    <mergeCell ref="B22:B29"/>
    <mergeCell ref="C22:C29"/>
    <mergeCell ref="B30:B37"/>
    <mergeCell ref="C30:C37"/>
    <mergeCell ref="F3:F4"/>
    <mergeCell ref="G3:G4"/>
    <mergeCell ref="H3:H4"/>
    <mergeCell ref="A3:A5"/>
    <mergeCell ref="B3:B5"/>
    <mergeCell ref="C3:C5"/>
    <mergeCell ref="D3:D5"/>
    <mergeCell ref="E3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V i s i t e   g u i d � e   1 "   I d = " { 0 3 2 7 D 7 2 F - 8 7 9 9 - 4 7 B 2 - 9 D 3 E - 8 6 1 9 2 6 3 B 4 4 F B } "   T o u r I d = " e a 8 6 5 8 9 f - 1 e c b - 4 b e c - 8 4 c 7 - 9 d b a a 8 4 f a b 8 8 "   X m l V e r = " 6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B C E A A A Q h A V l M W R s A A D 5 t S U R B V H h e 7 X 0 H c 1 x J c m a 2 b z S 8 B + F I A C T o S d D P k O N n d l e x O s X F n l y c Q q H V S R e x i t P 9 C P 2 m U 6 z M m u E Y e h I k Q R A g Q Q N H G M J 7 o H 1 f f l l V 3 Q / N h 0 Y D B I b d g D 6 y U P V M d 7 9 X V V 9 l V l Z W l e O 3 N x 8 k 6 L 9 A L k 8 B u Y p P U C Q S o 2 g 0 S o l E Y l 0 w s K b j 8 T g d L + y X c + X l Z V R U V K S v r M f D E S / N r j r 1 0 b t w O o i + O B y k o T k 3 v Z 5 2 6 7 P r 0 V Y Z p U M V U b o 5 4 K N C b 4 J m + P u q i 2 J U H H x B D Q 3 1 5 P P 5 6 M E b L z W V x a h 7 3 I M H p W L P G r + X n x b W n F T k j 8 t 3 + N w J + T x + M 8 a v s h Z 2 U N + k h + b 5 H i u O l k 2 T 3 x m i R D x K F Z W V N L o Y o N c z b m o o i / P v R q n M F 6 Z A o J D C 4 T D 1 v p m i 6 Y V l / c n 9 j f 8 i F K O k / g K t r C S E S L F Y b B 2 J 0 m M r z j W E q c w f o a W l J S o t L d V n U 8 B H / v j S r 4 + I T t Z F q O c t V 3 Y b t D B Z B p l Q N j + T x N G a C M 0 x k S a X X f o M N w T O B H 1 5 O K S P i P 7 w I v V 7 1 U V x a i y N U m V h X J / J j G D E Q f 1 M m o W g k / M i R k 3 u 1 1 R f X 0 8 u l 5 N m Z 2 c p 4 q s X 8 t U W x + l M g 2 p 0 B g a H y V N 1 k l q r E v S H B 9 3 6 m / Y v m F C d G Y p w 7 8 N f d Z 5 C o Z g Q C R L H k C k T k Y A a l g 7 H q l Z o e n q G D h y o 0 2 f X Y 5 E r 5 r 1 h r z 7 a G l i A 0 C e t I Z p j y c F 1 W 0 i E 7 4 v a c A M S 5 0 J T m F b D R J G 4 g 1 Z C T n r F k q 6 E p V I V k w l S y + P a W j E 7 H H g C h a d P e 6 i y o o K G h t 9 Q Y 1 M z P V 8 + S E 6 n k 8 4 3 s f Q K c L 6 R m z p H C u i L Y 0 T X H z 6 n Y D i i P 7 n / 4 P j t r f 1 J K E 9 B B S W 8 h 5 J S y U o m A z s y 4 R x a 6 N M H W N X p e U Y n T h 7 X V 1 K I 8 8 e e j H l p e u V d N c / N p 0 A K N 0 s W q F 1 + T 4 I W 5 m f p W G O A G s q d 9 G z C Q + O L K Q m E e n 2 c J R P U r V A 0 V c n T A d I c r o r Q D / 0 + i j G p 8 D n z + O 3 V U W o u j 6 q D N O C W j b 8 1 R a w X L 1 7 K u x 8 5 c p i c L h f d G / L S E h O 3 v W S S C j 0 R q q 6 u l v s 8 H g / 1 j U z S m 6 l 5 O d 5 v c P z b P i R U U W 0 H r a x y H 4 K J Z F X x D I F M b I X 1 3 K G K G D U U L r I q 5 C K v N y W B c M c z V u n G L I Q o Z S n R V B 5 j E s Y 2 r L g P H z 6 i 8 + f P S d q q s u 0 k C p i 4 4 Z i D 1 c M g j c 6 7 a H L F J S p r N s B 7 g T w L k 8 M 0 P j 4 u 6 m A F S 6 w x d 4 d c / / J I i E J r K z Q 0 4 6 S a w C r V 1 d V S w u G i 7 x 7 3 y f X 9 h H 1 H q I L q 8 7 S 2 l l L x E I B s y W Q F G u + T t R F 6 m t Y v K v E n 6 B h L F a h c m w E S 8 t W r 1 3 T s 2 F E 5 H l t w U S 9 L q f c B V E A Q q M A T F z U R k i 2 4 g X Q D 4 V c j T o q w W p l I x K m Z n l J h Y S F f S b A q H J Z 8 Q s O x s r I i J H L 5 S 6 i + u k R I d q v 7 L Q X 9 L f I 9 p w 5 E 6 E B J X F R B G C o C g Y C 8 2 w 9 P B z b M v 7 0 I J t T D f f G 2 U F M 8 Z W c o G L R X 8 b Z C J I M T d R H u S 8 X F Q o a + x N Q M S y 0 K U 1 V V l b 4 j M 9 b W 1 m h u b k 4 6 / g A s e G u R T A r Y z u M E N w h 1 J T H 6 V h t P c F x f y u y y Y G 5 u n v x + H x U U F P A z B y n I R K s o V 0 Y Y G C n e s M S D a n i 2 P k w 1 x Q l J g 4 T I P g f r t T 8 8 6 W c 1 N D v D S L 7 D 8 W + 3 9 z 6 h H E 4 X u U v O c M u 5 c 2 S C C f t w 1 f p + y f L y M r f Q L m 6 d C / S Z z F h d X a O x s T E 6 f L h N n 1 E S 6 0 7 v N L f 8 h / S Z n x Y B 5 x p V R F 8 k J a b B 6 O g o N T Q 0 S D o W i 9 P L l 7 j n W L K P 1 f n G S / N B F 1 U H H 1 J l e Q k 1 N j W S 2 + 2 m + f l 5 i j u 8 9 H x s i s K w r u x x 7 H l C O V 1 e c h W f Z P U l k l T x M p F p M y L B W n b 1 U N j W a g Z p g 8 9 D N c o W M L k P D g z R q d M n h e y 9 v c / p 4 M F m K i 0 t 0 X c o 3 B 3 y c T / G X n p B U t a z l D G 4 0 e / b U M X b D P H l U W q v W K Z D h w 7 K 8 S p L 0 b H R M X k v G C Q m l 7 i f V B x n S R / k P A 1 R W V m Z 3 G d g C I Z 4 Z m a W q q u r a H F x i c M i v V m K c j 9 u b 0 s q x 7 / v c U K 5 S s + x Z I p I Z U W l s I Z 0 2 J 2 z 4 l p L S P o m 6 V h a W q a B g Q G x c L W 0 t p D f 5 9 N X s s P b t 2 9 l Y H Z h Y T F Z k d O B R 4 M p H B Z A G B e s + O J w S K y G 6 Z i d n a O + t w k K e u t Z 5 d I n N 0 F i + Q 3 V u M Z Z b a 3 k 5 5 q g 8 v J y q q y s W D f O F u H f R 4 M C y 1 9 7 + 5 E k i a z A O Q R I X K h / A P L 3 z o v R Z L 9 1 L 4 I J 9 S h z L c p T O N 0 + c h Q e F z K l S 6 b t k O n z t i B X I n 1 g w f P n f d w H O k A l J e s l y l a A D v 8 A S 6 k D B 2 q 5 8 l b q s 5 k B Q 4 M Z 4 / q 0 N T W w a 8 X C w g J F I p F 1 f b o R 7 u + M L L i p x B e n 9 p o I v 7 e D B m Z c N L r o F m N C S f A Z x V Z n 6 J N P r t L Q 0 D C t s V q 6 z M 9 X W 1 s t K h + M D l b A o A K V N R O p E N C g D Q 0 O i S r 4 e H C S Q r C C 7 E E 4 / v 3 O 3 i S U u 7 R j n Z p n W s X t k O m j g y E q 8 r 1 7 D 0 z I n I U b D u x m i 5 W V V R o Z G a G j R 9 v 1 m Z 0 B 1 E m 8 2 1 b I f u / e f S Z W i K 5 d u y Z 5 h n d s b G y U a z C i D D I p j h 8 / J s c G k I S F R Y W 2 k t k Q C u o h P n v q 1 E k x b N x / P b 4 n D R U b O 5 j l M T x l H W K A M E Q y h E k n D o 4 3 I x N g J R N a W v S V R k Z G q a 6 u 7 r 3 J B B Q W B q S P s d M o L i 6 W w e d s 8 G h U S b u L F y 9 w n i n j C F T Z k Z E x 6 U c B s P K B T B M T k 7 S 6 u i r n g I q K c o p z v h i 1 2 g q T x 1 B p I S l x D y y G Z x r L 9 R 1 7 C 3 u O U L 4 K S K Z 3 r X l 2 B Z 0 N L j S q w c / p 6 W l R 7 9 B K Y z C 3 s b F B W t 6 d Q m S X 3 H U q q y q y e t e O h r C Y 7 a H S 1 b R e p N 7 e Z / T 8 2 T O 6 c u U S B Z h I V t T W 1 j A p / N K o G I B s Q 0 N D k r b L a w Q Q z 5 A O f b I r h + s z e m n k I x z / c e d x d j U r D + C r O E F r 4 t i p p J M p S A Q r 0 o / t A L c g 9 J t c 3 O S g n 9 D a 2 v J O / 2 G n E O H n 7 e 3 p o b N n z + o z O 4 f h 4 W E m Q K 1 I i M 2 A b H k 2 6 a G A J y H D A t k A 5 n S Q A 3 m K P t d M t F L 6 S f B s T 2 9 w c I w + H Z 4 F e Y n P z C 2 v 0 t O h K X 1 H / m P P S K j y p r M U D L l 2 R D I V s 4 r 3 1 Z E g 3 x y j y c k p U e t 2 i 0 x A K B j k F j + 7 s a u t A p X d q p 5 l A u r / Y S Y C r I l w g c r k O 2 g A Q w W 8 I m D J g 5 R q r f P R w I y b v n v l t 8 1 7 p 8 t D s z M z q T I K B + l s U / b D D L k O p 8 j c P A + + 4 k r u 1 6 j p F + v I x J e t S C 9 g w I X v s K C j c o w u N w f l e 9 C i D r 9 5 Q y 9 f v J K W d b c w N T U j l s L d A K T B V p 7 d 6 0 7 Q Q e 1 I + 2 O W 4 1 l o b E C q t r Z W q i 0 P U F F i Q h y A b 7 A K m Z 7 n k P h z 8 W o x U C B / M d T g 8 3 m p q o Q b F E u Z 5 m v Y E x I q 6 m x M k s k Q S m B D o H R g k h 2 A / P i m P U h V l R X y H T A h o 7 + E a Q t H j 7 X T k y f d M l X D j p T v i 6 a m B n r 2 r G 9 X v h v e C n i P r e B I d V T U P g C D x F u B l w n 8 0 d F S k f K Y X z U 4 u 3 7 C J N 6 x h a V g W V m p G G J A R B D y U N X 2 h x 1 y C e g q p J M s r 4 K / 8 q z M s j V k M k i v n J k q K 7 w M v m Y y A e g v L c w v S C W U g d q W Q 6 L K n D l z W l r 6 e / c e i J f A T g K V / v D h V j F Z 9 z z t k b G z n Q J U s R d 9 r / R R 9 r j a Y j 9 p M V t c O R i i h t K Y q I + / 7 / P J l B Y D l A V M + X C 9 E g + K N y N M K g c d K n b Z l n E + B Z Z Q d q f z I x R W t n L F j y e l E 4 D C 2 g q Z 0 G + A 6 w 4 A v z M Y H y p Y S s F D w E z N w O e 7 u r p l m v v Z s 6 f F 2 j c + / j b j 9 2 4 V c F e 6 c u U y N T Q 2 U G 9 v r 3 h N Y O z G A O + I A e C t q p 5 Q q + K J 7 Y 3 3 X G 5 O / f 7 z C f u p + Z l w v D Y i L T Z K 6 4 8 v f N Q / 4 5 K B Z c w I R t 7 B L Q n + j 2 i 0 I K X g n d F Q A o m Y K u N 8 C 3 n d h 1 o N F 0 t F Q + E k A 1 + y Y r N K j 2 n p B g P 9 g 7 b G B 3 x H X Z 0 y F S O c P X u G y e a h u 3 f v c Y V Y 0 X e 9 H / A e r 1 / 3 i 2 c 3 x n r Q Y o O 0 m C v 1 3 f U f 6 P 7 9 T m n R + / s H 5 D 4 M j m Y L j H P h + 7 N B 3 y S r i N r j H d N Q K g O K j P C u k D 6 R H G W P j 1 n S n a p X e Y z 1 M p 5 P e q j z t X p 2 5 C s 8 7 e d Z I 0 C + g / z O G J M 4 r Z z z K e R t H 8 p X c Y Z b 6 / V G C I G F Q J u R C S 1 w X b F y g V l Z X Z X F T u w A y y E 8 r A 1 Q 8 H A R O n / + P K s r b 2 h g Y D D r C p s O f O / o 6 J j 4 x T U 1 N U p r D U M C B m X h 1 3 f u X A d 9 f P U K q 2 5 O a d H h T Q H n 2 Z m Z G X r w 4 K F I s s 3 e 8 3 B b m 6 i w k H h 4 T p N n V u A o y K 9 Q y H 0 f L N x i E B 6 / r 1 N q z Y n v X 2 1 N / S t w J y i 0 O E n R S I p E Z 5 s d 9 N 2 r 1 M R M N B J C J i Y V 3 u d E r f 1 i N / k A x 3 / e 6 8 p c G j k I b 2 E V B e N 1 o v 5 Y C W W t J O k V J h 1 l B X G 6 2 K Q G b T G W A p 0 e l d g O U E u i T K o y m 4 V Y A P Q D H j 1 6 L J U / W z c f P B 9 I g T 7 b 6 d O n 9 K Q + e 4 A E k F A Y Z L V K U L w 7 f h s V E q b 9 m p q a p C O q F V h g Z X l p m Q I s q d A / Q x 8 Q 6 i N i T D f B x E I M L K / F v F R b D i n s o z W + h j 4 k 1 N x A Y R H d G A y Q 2 6 P I B C s g D B d b w f T M H A 2 s V L O 6 5 6 Z P W 1 b p X u 8 E h Q O t 4 h / Z 5 u u n x s Z 6 y R O U K R r K k d k l m g v m n 7 + f 4 3 f 3 n u Q d o R z F p 8 V P L 3 3 M y Y r N C A W L n s H j R 1 3 U c W 7 j Q d X J y U k h G 4 w T G w G V H u S A Z 7 Z Z X 2 E j Y F w I f T J 4 a s N 7 A K 3 z Z o D n A r w z N i I s / P Y g 5 U A s u P h Y p + b D V Q p A v 3 A z m H w D 4 a D e q g r O Z G M V 8 + F 0 H Z P M S 1 5 X g j 5 r s 3 f I z Q R 4 U h w 8 q L z p s f D L X O B C 0 n M e W Y D + 1 q m a V U o E p y W v e 9 / m 3 9 J k e a f y + c r a u I A 3 J h K w G Z l g 0 c P n o Q a h h a + o y j y w C A l l r a B 2 g K U O q h j U v + m p 6 Q 1 V Q P j B D Q 8 N 0 + X L F 4 V 8 2 Z A J g P r X 2 f l Q H 7 0 L E P 7 C h f M y P w l 9 L J A L E g g q F N y m r A a O T M D z I G C N Q b w T K j Z I D H e j E w d U d Q E J o P 5 t F S A T t I F X r 1 5 J / o C U m B K j 4 J A p J o / H f F R Q V C q S t K F 4 6 4 a Q D w 3 H 7 + 7 n l 4 R K B E 5 J Z h u f M D t S Z S J U Y r 6 P C s K j M g 6 C P h M q D F r i T H j 5 8 p U M W t o Z L N J h 1 L C u r q e s y p 0 Q 6 x 3 O Y S r F 8 N A b a m p u l H N b B a Q a J u y h n 5 U N s B 4 E P M U f P X x M v / i T n 8 k 7 Z v P 8 m Q B j B f z 9 D O B N I u M u 2 w C k H o g L t X I h 5 K D 7 Q + p 7 o X 4 6 4 h E 6 E O + R 8 u m b 3 t o Y 2 o d G X k k o X 8 V p b t n e z 7 V o h c p l r g + m E U A F 2 o x M A F r 6 b C U J K i 2 k R G v r I Z E S P 3 z / I / X 1 v e A r D j p 5 S h F s O 4 C U z H Z q P Q D v A 0 i 1 F n 4 O N B r v S y Y g f X I l 1 q E Y m d + e F A G R Y N A B S n 2 J 5 E C y S K q E k 4 K F R y T d 6 M + v f h T n M i p K 7 g e H 0 8 M V W 0 m A j U i z G Z m A 8 s o a n c o e o e D W + w u Q J B h X g t q E 9 R n Q u U d 6 u 8 C 7 b Y c U P l Z V I c 1 3 C k f S 1 t F 4 P u l e N 2 i 7 F U C K m j K z f o W D 3 3 N y y U 3 j S x 4 5 7 5 L 3 t q 8 X u R Z E Y u d D 8 J U f E 7 3 b K p 2 2 A + u 4 U z b A 7 2 B g N F s J Z Y U y t 8 e 2 9 V k 7 b O e d P V 6 P q F c 7 h Y M V U V k 4 M x x K G X V u W d T A b I A 8 g Y U T A c B r G U d c y S q 8 J i c w i 9 h b U E Q H 8 8 i D I m 8 G d t f W u G K n S a e N 0 p m A r 9 s K Q I b t E i L I k g 1 T G X Y C 2 y E T A C / 2 n S Q U U O V b p P D 4 P X 2 E 8 S s H v V 2 y W R 9 A A w S C e t f 9 5 C n d u X O P r l / / X q T 1 x x 9 / p O 9 A o 6 W T K C H 8 5 z w P R V 0 U j r L 6 B 9 U E R Z A H I S / 6 U N 7 S o 5 v 2 n b J F W W B r 6 g 8 q Q 7 q q N j j r o t W w g 5 + B r 8 e 5 X 7 b B a k Q h b s V L S u z H t r Y C L O I C 7 2 z r Q i n Z A m N K O 0 k o P A u M N L / 4 7 I w + o / B 0 3 E N T y 0 4 Z p M Y w A 8 a + V l d W p J x w D E s h V n b C W N q n n 1 5 d 1 6 9 D S T o c q f J 0 O J S K B 1 I 9 H P X S y H I h l c R 2 f k b z b i A v C B W O e t 6 7 7 w R g X X G K x 6 T F 2 w o h M d A I Y E o C F n X E U s w B L x Z 0 V N M R V i y e B Q Z 4 X i y 8 U p q 2 z N Z W A f c j S D r 0 x + w G b T c C 3 g 8 q 1 U 7 7 H G J + 2 P E T x 6 n A 7 5 d F M a 3 o G v N S N B Z N j t l h 7 A r L o o 2 N j Q u h j L T 3 + f x i 2 j e A R z p n l w D P a u 5 D B o N c b 7 k v V V q c H 9 7 o j t 8 / e L p z u b 0 L c H p L K U Q H p P 8 E a W E q h 7 W S Z F t h X B M / i j W p s q p S r G b w I L d 2 9 L F + 3 N r a q k z d w M I p Y a y Q W l n B E s o l 6 0 f g V 6 z U A W k w v o P n m l r C I p E r M s 6 E s R 9 U i O P H j 2 a 9 i p E d 8 I w 9 P c / o 4 s X z W y I T A B 9 D D J 6 e O X N K K j B c l 3 Y C 3 / 7 x O / r i y 8 + S + Z b u i V 7 p m q S O 1 m J 5 f w O M 9 4 F g V q A 8 w y w 5 J 4 P F 9 G p K a Q D 4 j C l L t U Z F h G L R C N 8 b o Y 6 6 F V p m d W A t b Q m 1 X I P j D 5 2 5 T S h H E V b J 2 d g r I l s y J f i z n 7 e m B m g x 2 I k 0 W l w A 4 0 Q w o W O 8 y Q C t I + o F T L w o b P Q V / G 7 1 e 1 N T U / T 6 V b 9 4 O v T 1 v a T z l y 5 R R V k x k 8 8 j l f d 9 z d R 4 1 z t 3 H t D 5 8 2 e y M u 2 n 4 8 G D T l n Z t a h o Y 5 e m r Q J 5 f e v m b b p 6 7 a p 4 U s D p d i H o o k c j 3 u S 8 M v h G Y p 3 z z Q B V + V 8 7 l 6 i o 1 M a r h H 8 H h q A 4 S z u Q K Q a V N R 5 i U i 3 S V G z r e f F T Y m e a r V 1 E J J I y R m R L H j u c a Y i t 8 3 Z A f + T R o y 5 x R I U X A H a / O H n y h F R e E z C W g 8 + E Y 9 j k z C l k w g B r 9 5 N u f q Y E X f n o M r U f b a e a u h o q L y 2 S V t j j c S f J h L 4 L 1 K 7 h 4 T f S 9 4 D U 2 w j p 7 4 d 3 X m P p t x 1 i Q t L C J P 2 + p E 4 H G h W s f z E 6 O i I L e 3 Z 2 d t L Y Q A 9 1 V I 1 T f Y k i U S b j h B V Q k + 3 I J J J N / k M S 4 S 8 O 1 N i U y 5 X 7 n h O u v / v N / / k X n c 4 5 + C u P s 3 T a e C m w d I J B n c O G Y + n A K q f G X I 7 v Q q F B h U K F g + 8 b i C A F m Q Z 8 + 9 t F F x X 7 4 u S O r z G Z V k S i H W k / I v 0 E 8 x k 4 z T 5 + 3 C X T 2 K 2 V G O o a X H i w r D K k H f z x i o u L h J T w p o D a g 1 e Y m 5 u l L i Y p v h t r 4 k H V w w z e Q y 2 H 6 M m T p 9 g y R M h t t 9 C m H f C 9 k 6 x 6 Y m 7 X T u M N N w 6 H D h 2 i s v I y a u E Y K i 3 6 p O P 9 T 6 i 6 p o a W w h 5 x P L Z b Y R d A f t 4 d 9 t H o Q i Z y c L 5 y x n B T K p o F y o w T T O Y 4 l X u D F K b c J R a X P i p F b o a 1 N e c 6 M m 2 G 1 Q 3 8 y 7 B I 6 b N n z + n H H 2 / S 9 W + / E y s V A G m C y m s H b J Y W Z X 3 9 Q A n 2 d Y r T 3 T v 3 x P k V A 7 b p / R m Q B t 4 R 6 L N A l U S f A S r k C n 8 3 J s 3 B k 9 x M T g S Z Q D q Q G B W / p 6 d X v u P y 5 U t 0 + v R J q a D 4 P q y P 1 9 x Y T 8 v B B A 0 + u 8 8 s y W 6 h F Q A T J T E V H d + / k 8 D 3 Q U K h U S j W + w n j X e D 9 c e n S R V o Y v E f H q o O y p 3 A 6 F o M O 6 W 9 h 6 5 8 s i 1 N q A a S T k l Z E 4 4 t u 8 o k 1 M F V H c i 1 w H 6 o n y 9 f 7 a e F w e S n i b h M D A U g l r R Q j k 4 T a C J H Q K h X N 3 6 L 2 I 0 f I X + C X / h g q N L 6 z 6 / E T 7 h N 8 L O o Z y F V W X i 4 m c e y x Z I D + A o h i P K X t g G c B W U B a k A c T B b / 5 5 q v 3 8 o 4 A Y H 7 G B M P P v / h 0 S w Y O L B 8 G k m c 7 n c Q O 8 F J H n x A E w v t h D K m l 5 a A Y a O y A f H 3 4 8 D E t B D r o 6 5 N q M L Z r 1 E t T N j s 5 b g Y l m b C B u D J M K O N E m M 5 U z d C K u 4 T i Y l r P P b h + / U / / / C / Q X H I t e M u O s i q R M k Q A 2 y E T E I 8 s U 2 1 h R P o x I C j 6 N f P z c y J J 3 B 6 P m H U x z o P l k A u r W q k 8 k P r u / v 5 + G h o c F v e h T H 0 S k A 4 L P 6 J P h n u 7 H n e L h c 1 O l c w W e E e Z E c y t M g i 6 0 Q R I e z i o r 6 + P a m p q t 2 X h Q 1 5 h 1 V m o c 7 V 1 t d L / i 8 W i 0 q j A S f b F l E f 2 x r J C 5 U + C Q t M v q G e x m Q b n f B t q D Z t B y p e D U f k S 3 G d F v L D G j Z 2 D + 5 a s A q f X m V w I r l / / 5 p 9 z s g 8 V c V T L + I + R T O + D U D h C 7 q I D d P p I P e u 4 W A r Y T + 3 t 7 a K q Y O A T a h y m X k D / L 3 Y H k 5 P 9 U K j 9 / Y N 0 Q Z u t 0 Q K j 1 V a e 3 z N i I o e a h 7 W 9 k c Z 2 L 8 3 N T X L v 8 s q y T P h 7 H w m F v a N Q i S E R 8 N v Z S i i o m 1 B P B 7 k h g E T Z b O q J H f A O x S X F 8 l 0 H D h y Q x g f O u W J 4 Y Y 2 3 v C A h Y 3 D p 6 H 7 6 j F p O f k R D E 6 u s d m Z n k c P + w N h p 0 Q p 4 n a c I B Y O N k l j h a I K a i p c o 4 g n o O 3 M L / B Z M q x w M s V j K 6 r U V a W S H Q G E J r U S 9 d O 9 h N 1 f K C q n 0 A K Q H r H 2 m T + S M L M h v o f J g Q B R 9 k X J W m 4 x k g h S C a o h j G C X w X a j s D f U H 5 D u x J B a A 7 4 V n R y a J t h l A W q w r j u 8 E m c z z b A Y 8 H 9 Q u m M x / + c t f C O H x e Q T M 1 b p 5 8 5 Z t v x G S C O T B f c g D / D a G C 9 C 4 o P F 4 2 P m I 3 y f V d 9 x o V 3 m f 1 0 2 D v X e o 2 a u W Z b Y C g + E + / h y 2 I c V s a T P 1 A 4 P l 7 8 I h R q H 1 U H U j 4 c z d h V x y U k K 5 A 3 X c E i k v a T t S b Z d g T l 8 5 H T m g 9 q / F d 2 B Q F h U Q F Q d A f 6 O 7 u 4 e m p q b F Z Q j 9 l 5 E 3 o 1 R S W i x W O U h L k A U z Y i H l U N l x H G H 9 H t L A z F W C t S 4 Q 8 I t B Y r u A u w 7 W k H j K z w N J W t 9 w Q I g P l d I O e B 8 8 H 6 y D b W 0 t M t 8 L k g n 3 m 7 U k 1 l a D 1 H q 4 V a y P + C 7 0 T 5 7 2 9 M r z 9 r 8 e E P I 8 6 e q W a / h M U 1 O T N B o g M 8 a z s l E 5 0 c B g f K q y v F R 2 4 4 B 5 / M q h M E u 0 O B 2 r Z Z U R G 3 6 X s p b g S Q i R Y g l U R B v w + + C d j K q n J B R U P 5 Z m K 2 v k I S 4 3 1 i 5 y D a 6 / z 8 U + V E E T F 6 j q P + 0 k E k 6 P e D W X + 8 P 0 4 H 6 n E B Y V x / j I o Z X G Q C 2 m p o N Q I A 4 q M q y C U L e w O g 8 + Y 9 2 1 D 2 o I l h W D W R z G C I z / w K K I + V b b 7 T 9 B E m L Q u I m l H r w 1 0 P j h 9 4 0 E t A J T 3 + E / h z l X W F v 8 4 M E m e W 7 z 2 x i T A k H Q P z z A h I B 1 T k 2 7 V 2 t h P O P P X b l 8 k d X T a i E w G g V U Z D M E g O / B N 8 X 5 X D a + h L g f a i H 6 b 8 d a q s R N C y o i F n 9 J x / C 8 m 2 L v D H O A S B z h t B B K E 4 k J J Q G u Y 1 E n V X h W y M M N A N 4 j p 8 K 3 j 3 q 3 1 9 z v I m L + 4 1 y 5 1 Q 7 k 0 k r p Y G B N b x X 4 b P H 8 D b p w 4 R y 5 u a L d + P E m X f v k q l Q e S C u M F W G Z M D u g A q I C Y z 1 v j H d 5 n A m R Y t i U z M u d Z K h E O K 7 j T j x U w u 0 A B M c q t T B s 4 D v w v D B I 9 P T 0 0 N W r V 5 k c K T U S 1 y D J 8 N x Y x w K S N l 3 N x G q 3 a B A g Y b A Y z F a B M o A h B 7 + T y c q Z D q j N m G C J 9 9 h I q m 6 0 S b f q P 8 G b g l V V s f D B 7 S x l 6 Y t z O F 4 x T 4 m y 9 9 9 K a K e R k 3 0 o 0 3 + y B g N r e r u o a 7 t I H r e b W x Q H V 7 h Z + t d / / a 3 s h Y R + C 9 S 9 j Y C W H g E A m W 4 N + m g y V C q 7 o m M U H 2 v p L T P h j A q 5 H e A Z M N P W E B L P C I k C C b K 0 t C j k A r E n J i b o 1 q 0 7 Y p 2 E 8 Q O V 1 q 7 P B r U T R I J 0 x e p I W x 2 b 6 u 5 + K r O O r V I 5 G 0 B K Y X 3 B s b G 3 1 N X V J d I / H Z n W T e d S l 7 8 K K p a i 5 4 C p H u N L X j 5 + t + 5 8 6 L D 9 X v M u Y i d I s x F Q Q Y l V P w C V q 7 K y n D 7 / / F P x U M C e s h 9 / f E W u 2 Q F 9 D z O F H Y X a U h G l m W V 4 T 2 M S n 1 q S D A O f 8 h t b A K Q A 1 B o 8 D 7 y z 7 a Q b 1 D 3 8 P p x 3 4 U f o c X v E a R Y D w p t Z 8 S C d M O 0 f 3 w G L 5 F b y F 8 7 B e B 4 4 2 G 4 V e C 5 Y G W E g g U E E X h 9 m T y n k 3 8 a P w f m H i x t d 5 / M z a 6 w u s m T O N e T c B E N v + T G t M 2 + Y 2 + 8 N b L c y u + o Q N e o S 9 x + w N B Y G L W F F s + u n A F D F 0 K 8 y l R e c K f H H y e 1 E P 8 8 h Z I S h A g t X b s W 6 B x X x 9 7 / 7 A 3 3 3 3 Q 8 y 9 o P 9 a v E 9 V s B U P z 4 + S R 9 9 d F l W W m 1 r a 5 O K D q m U L X l x H / p I 6 J / d u X M 3 a 0 n V 3 N R E 5 8 5 3 M C H 6 t y z d D P C c k F Z H j r Q l C b W 8 w R w y O 9 j V B H S v x y Y w R s c H O R R y b g o 8 q + u 7 S i Y A n t H 3 B p 3 k r z w i q g m s U l 9 8 8 R m 3 5 M V C Z j s o g 0 V q g R U 8 K / p R J Q U u G f y t q K q l m Y U 1 i r s K a W z R Q / 1 M 2 v m 1 j Y m F 3 8 G q R F g o / 6 u v v x S y g K y o 9 F b g d + H E e + b M y a S 6 u V 3 g 8 1 i Z F v 0 t s 1 Z f N k A e w X p 3 + / Z d k a b b B Q b Q 8 Z 7 A w M z m a j H U P q k L q A 5 S J d b X i w i r 2 u n 1 5 0 O H n F P 5 U F 7 I R B N 2 C 3 C p e b N a Q S / 0 X B x I p q r q S l n e 2 O 5 3 U R m h b l l R x h K q A m v H V V + g h 5 P l 1 D t f R 2 t l F + n l j F 8 I 9 e C N l 3 o 3 W G Q f k g J r l a N / A y L h 9 9 E X S p d u I B 4 c Y 9 O l 1 v s A f T S Y + e E F n y 2 w Q h S m t s B A s R 3 A R A 9 j j s F m 7 k j r + S P U 0 m k F H C 0 F U Y V z C / x W 6 R z 7 s A E C Y i M i 7 Q b B h u f c N M O F C 5 W o l i s 0 v A H S p R R + 1 u c v Y I k y k X y G 6 W U X f f / a R 9 3 j H g q 7 K l j K l d i q e m M L 9 q s C Q f K g b 7 K Z e g g 1 q 6 R k Y 3 M 1 n g d 9 K h g p M D B r B a Q J Z v t i I B e D s z B K 3 L h x i 7 5 n 9 X J x c U H 8 G O 2 M B R s B X v M / / n B T L H h b x e j Y W / F K y R q S z x x M m e s k 3 l f O 6 L R d H f q Q w f X 3 / / R / c 2 p g N + q s l I o g G a f D b g N z e G C + L f N F a J L 7 Q o G y B u o c 8 Y q / G i T N w K y b X k 0 k a D F R Q W 5 P g a x z g M / E E 8 j E z Q F r F q b f Y w x s P u g U T / a u n l d 0 r O 3 A p q 5 J u A 6 z N w Z q 7 a Q U B l 1 h y o c E g f q I s S h Y G 1 G 4 6 N f B B Q k r 2 Y K 8 6 A N i s P Z Q y 0 F x t c J Y E w Z y 0 R + D r 9 7 T p 0 9 l b p g d y e E c f P 3 6 D z Q 7 N y v T 3 / F 9 8 N b P B J A V D c J r J n K b Z S r J s w k P L Y U y N y S Y Y C i D u j K g i / q g Y 2 7 s M J s X 4 1 E J j m t q A t x v y a 4 c f g o 4 r n c 9 3 / 0 a m y X c / n J a D l e J W m E M E 1 Z C 7 T a 5 8 P 3 T b 3 q p u v m k P r O 7 w D y r 8 4 3 h T e c 5 Q T 3 E 4 D E m Q U K S o p I i f 9 D w w L M D 5 z F N H 1 j m e 8 M h W C w x F X 9 B l n z O 1 P e C I Q b f j + + D u x T 6 S y C V + g 3 k f 1 y I A V X Y W E A 7 h 5 3 k m n 0 s n h N w u T I E N K 5 R + D 1 8 F s 9 k t w n C Z h u 4 g T T w Y Q S B 1 B i U C t F I h M m E t d b D F E O I h q j t U C k 3 N r u z P / F 2 4 P g u h w j l 8 J b T S q R S B i o / B K E + B G B 6 b 0 t b P D I d y A s s a o K K i w r a 2 9 M r E g l a B s b P r l 3 7 + L 0 N F g B + B 8 t F T 7 E 0 w n g Y + n Z Q 0 + C S Z b 4 f / S + M v 1 0 9 F J I x s a c 9 P V Q Y K J T h B y y R j c / A v P / z n 3 + T J L k V 2 C M K E n 8 j q D L X h O I G Q 8 g E c o N Q M s g b Y W K B T G G J 6 2 s D 1 F C f O w u 4 M K H 6 c q e W e l j 1 i J Q l W + D 9 Q C i 8 0 8 + O p l a m N e + Y b g 5 H f p h p J u c v n K M A S 5 J F V v X 6 n r 9 g C d W x I 4 Q C 8 P v o Y 3 3 + x W f r n g F l 8 q D z I X 1 0 5 T L N r j q p Q m / E h u d C A 4 g V j t D H w q A z J B 7 M + + l A X x L L N 2 e C q H R Q 7 5 h M S k I Z T w k Q S x E q w m S C h A K h a q v 8 d L B 5 e 8 t b 7 w Y y K 7 I / M a q K c 9 M l f z c x N z E g i 0 A i w P / t 5 o 1 b s s s G D A g g D w J 8 9 V B h M d E v u L Y m f R i o e z A q Y G W l n S J T E s w j S C g r 0 J c r D A R k P A 5 k M t Z R S E 2 M M 6 G P B w J i K K C 2 t l a u p e P H / k 3 I x G T G P 0 6 o t A Q + V F c l l r Q 6 w c B 8 s a 0 v k 7 2 b y K m B 3 a g z k M z I / Y K D j X X i d A q 1 6 s 2 b U V n 4 B Y v F g E Q w I q D V R + c f x o X O z k c y N w s V F 5 I B j r h 2 f Z T 3 R e 2 B B p p Z T t B i y E n P J z z J 8 T T 4 K E I q A l i O 2 Q 4 o u n S C Q z L B I o q l C D J D k 8 i S F v Z I n U C k r y c D i M + E s q l L H y r k l I R K 0 3 L 2 P K D S H C z G / k 0 z M v 8 I i + J D E s A w 0 N 5 + W J x k s X x x A U s G r C H 4 5 Z e f q 7 4 T A 4 a b i v L 3 W 0 Q z H a i k 8 L 2 b W Y p T Y 3 W A S n x x 8 r n j s i o s F k h 5 z u p l 6 S Z T 6 t N V V Q B q X i S b 9 f S E P y n C W N P m W N + k z 0 E 9 x H H u w K m W w M i N f y 7 a n m t L v g K T 9 I L h h J A E 1 r K P P r 6 S r J B Q m z 7 7 7 F M 6 e K i Z V p Z X p L F 5 p 7 L u c A u E / s / C w j x d P X 8 k a b n D x t V n G 8 L 0 / d M F 8 R w 3 r l c b A S Z s q f w a 1 7 P d k 1 d / R n E m 1 X + W k C R Q K v A f 8 E r S 1 j r 0 o f / l l I Q K R j K P a + w 1 x B J u O t R Q z o Q q k / 4 R J J M V y p y d E D N 2 O j B Y W 1 C Q Z W X N E p g 7 h W 1 H 1 T i W Q v + s m z r f + G h 5 a l D 6 S Z v B 6 k m B s T o s a J k N h E c 6 B a 7 o P x I L g X B e r u l g O c 4 l 5 F Q f y u v a n l t L v g L r 1 2 W q c P A o n 2 J 1 0 L o O u A E q P 3 z y 7 F S s 7 W J 8 b C z Z J 8 M g N M a L F r j / h D X d 1 0 I R 6 p 8 r 4 H T m 3 4 P p H M 8 E 8 z h U x W x g C M M J / E 0 R B j G u W W I T 5 J q 2 B N v V p Q 8 V c k p C t V b m 1 O P s K p D / V Y V x 2 4 V O D L D k 2 f l z Z 2 l u N u X I i g o E g w X m N 2 G e l J y T v + 8 P k A F q H 7 z e h 4 c G a X 6 0 h 2 Y G H 9 L E i x + p g P t S 4 e V p r j C Z f w 0 G l I n Z l Y x j T e k Q c u g A d Q 9 v B C 8 J O S f E S l M B T c C z y P 2 5 A y 7 O N I p 9 w F C w / X l 5 e Q d U S 7 g g Z a s S G c B r A X 5 7 G H t 6 + t Y n E m R k D m 5 Q + o Z t A v 6 A c M L F 1 H s s H 1 Z Q W k c l N Y e p v P k M 1 R y 5 R h 2 X P q J A f I Y e P n w k F s a N c P z k S b r X 9 V o f Z Q t D E h v i a C m k r p m g z 2 v S 2 d W l D x V y a v o G / p y p z 7 1 J Y 7 s F m K M n l l M m 5 r f j E + K 3 9 x / / / j v q f P B Q 0 j 9 8 f 0 O W i z b A F H 3 M m Y J p G g 3 Q 9 K q T 6 k p j q i D f A 4 8 6 H 9 O J k y f E T I + + n N d f Q E 6 P j 4 r 8 L q o r 5 o 6 / 0 0 W t b W 1 0 6 G C T b I Q N / 0 A 7 P B 7 z U 0 G D m q K x F Q h J T A z S C M k Q q 3 P 8 R 1 / T 5 y 3 H 1 j r 0 o U N u 6 V i c O T V F M T p f l / 1 c n X w H B k j n m R T A 4 O C g q H H f / O w r 6 u g 4 K 3 O X s G K s d R f E x Y V F G b P i r C K f J 0 E t 5 V H y 7 E A p u r 0 e + u G 7 H 2 V G 7 5 m z p 2 X w 9 l p L i O p L 1 G 4 a z e X Y 2 p T V 1 O o q 6 m A 1 F F M / X r E 0 s x o h u k Z T Y 1 b b g o U o L A Z 1 m q W h P v d u U N d y C T l l l J h f V R 3 a 0 o C H J d X + M F B g / f S n 2 v v 6 b M c Z e v n i l V Q W l 9 s l Y 1 L W Q V J 4 K Z j 1 K l Y i D j p Q H C V t 3 X 5 v e O v O 0 / m L 5 1 k K t Y j D L b z j s e B / Y 5 k i E o r I A M + E W b y w T s I L H Y D K O b O a r c f G e l K Y t H L G 5 Y B Y 3 8 N / Z K x J X N F M k M + o U F j o e 6 c e f c i w Q 8 W x M 5 i Y V 6 P w I F X 6 M r 9 7 G U E m R + d g j G 7 e e k C B w o C t K x E k Q V f X E z p 5 S n n C F 3 k T m 3 q p b w X L s Q D N L a 6 I q x M 2 N T B w O + 0 l A M o I h B o d H R e i Y 1 5 Z 1 v 0 4 u Q 9 / Q B p E i I 0 k A l E 4 x p d Z i K S u 6 S D E U / c V l + S O p z m Q U w O 7 U F 1 Q U E 5 d o Y 5 U 5 Z a f 1 m 4 i k v C Q r / l T O n n 6 j K h d W H g S l Q n z m 7 D m 3 r 1 7 D 2 Q t C V T i 3 U C h K 0 y v u M 9 2 A t t 9 p o 2 H b Q Q M / m L 9 d k z t G J 7 Z e g N o J F A q 1 m T S s c y J 0 t d V 2 h J A K s 6 f k u I C S w 3 6 8 P 9 y S k J F Y p x R H I N U w M G K B N V z h 3 s / w O F 0 U z j h p + 6 B Z b p 9 6 y 6 9 G R n h + A 6 9 H X 9 L w b U g n T x 5 X F Z x 3 S 0 s R V x U V n 9 0 y 7 6 B c I z t u H C J Q v H s T b Q o Y 4 H w S B H G W O y M Z E q S R q f V O Z W 2 k g s r T u U S c q o P N b O 8 K h k H H z e Q K h R c o / q i F b 6 4 P 4 C K t h j 2 y n T 7 T z 6 5 J g t w w l k W f S v j w 7 d b u N D i o 5 m J U Z u V X D f H 0 L z 9 h n W Z w M U M h S 9 J D G u Q 6 R v m W P p M K d V P + l l a O i E U B P y 2 d e l D h Z y S U C g T z L v B o p G Y l Y m K V Y Z O 5 z 5 C M O a k k o o 6 e v z 4 M T 3 s f P h O w J Q N D L 7 u O B x O m e m r a L 0 1 w E C y O f C 9 a U F L H C V 5 L I G J w o z S 1 x R x D N E U k c w 2 R 3 H y 5 5 y E s q P Z B w p Y C R S W L b R 2 m O 6 M V Y a C w d S 8 n K 2 2 g v k I p 6 e Q g m U d d P z 0 e T p 3 / t y 6 0 H G u g 9 o O t 9 K b 4 R F 9 t w I a o a n J K Q n b R W V h n J y + U h q b 3 3 p f 6 F h N F k 7 N i j + W Y O k j a X K k g r 6 2 j l S p + 5 L S i 4 N D z J z v 1 q U P F X J q Y B c B l Q N w e 7 C 0 V i F 3 k P f f p E O o X d j + E i I b j Y g J M A J g u T F M e 8 c s W Q O s H Q F n 2 e m Z G f r 2 j 9 f p j 3 / 4 V g w Z W w H M 5 O e O 1 d H T / j m Z t 7 Q U c k B I Z A X s s J E 9 8 K U g i m J W q p 8 E t c 6 k Q Z Z U D A L F E 3 q B F p F Q K u a L t n X o Q 4 a c 6 k M h h I J B i o T D N L 2 K P W L h W 7 Z + a a z 9 A F Q 5 e F C E b F Q p k A p T O h 4 8 6 B S v C a i B A / 0 D M u C K 1 V m x a C Y G f r P Z K S M d z Q 0 1 t D o z Q D N L M R q c U c 6 t X G c 3 x f z q u 8 + Z j u T X g E d G 0 l g k k F H h 1 D U + n 7 x H n + N 7 l d Q y 6 l 6 M v G I W 5 u / M o e C 4 0 f s 6 i y z 7 a X G 2 v p Q S T l b 9 O N P Q l 7 r + W m 2 Q D C C z 9 w u O 1 U R k Y N U O 4 q G A r E B B M j D g a 1 R i r C O O f M p 2 F / i 1 c J x G h g c p t L Z G Q U 5 P L Q T p R H s L B c o w b c R B 1 U W Z L a 1 P x r 0 0 u Z S 5 O 6 7 K D V J I E Q Q x j E 8 S Z P 0 I P s b C L H y M 6 f 1 I m w V a 1 K 4 b q d 0 3 o v z u W P H o i y / O s M T e 2 S k s 7 4 v c o z g C V w y o I K g g s Q T G p H B + / w C 8 w D a Z Z i E U O 2 C i H 7 b Q k Z i D I R M A 3 7 + F + e w k + / R S n P 7 f t 9 0 s 0 c r o 1 O m T d P H C a f r F F x d o a n y I 3 g 5 0 U 3 R x R B a 2 R C X f C E e q N v O / V I 2 g S B 4 J k D A 6 G D V P p I 4 m n F U y m b S 5 x s E Q U c 0 H 0 3 U m R 0 L m Z u U D Q V o o n d F L a 9 g 1 U F 9 g W C v O X g W / t n i h F 1 h 2 o t 8 K Q D C R B / i i T c E V M z 5 P 1 V W p M S 6 o l V i 7 A g v A Y N r 7 d 7 c e 0 7 O X G y / b D B e l T M B j K N I o 4 i j T N 8 i B M l a k S Q V 9 D U R C M G k m k I r 5 W I d c r A s 5 Z 5 R A M J k I e L z 7 y 2 x u s M w d f b s + V D Y A I U y L v h m q i j 1 U X u R a 1 2 g B q K y w u F Z U l t N Z l l y R o l Z 9 5 V 3 g d 4 p X u i k S V K 5 j 6 y C k t h L H p C 3 n m F h J q x 5 / l 5 U 0 q W O t G m q 1 s M D P X Q L + 5 l w L O W e U Q J h d U w t d A v t A I N k C u 6 I / G f d k 3 J Q s E 9 Q i k Z t 7 m W D t 8 0 A G 7 w h U 6 J J C D y 1 P v O L + 7 H r z O E i B / X n v 3 b k v W 5 F 6 / M X 6 i g E T B H + N R D I k A k k 4 V k R J k c m o c r g H 1 1 R I W f f U d c R R a m m t f 6 f e 5 E L I y T 7 U x H J U z M I o A L N l p F W 8 7 w e 1 D 4 D T L N e z b a G 5 u Z l G 3 o z I p t f / 9 t v / E D c m T A 5 M X + g f u 8 Q f P X p E H 7 0 L m O i d n g K a G R u Q 3 e W f d D 0 R y + L d u / d l + g Z W l r 3 8 0 S V a i q U M R w Z F X p C I C Q D C c F k a k r g c i l R y T s i E w G S x 3 G e I p 8 i k i G Y C z r W 2 Y S f / V J 3 J l e C 4 + W x g m 0 W 2 u 2 i v 8 I r X d Y y 8 9 G O / W m k H m W 1 g T e 9 V Y F W k S 0 1 h C m y z L 2 X w u / / 8 P f 3 8 F z + T 7 U 6 H B o d k 7 t P q 8 o p s i g 1 P 8 W U m T U l p i e y h a 9 3 D F w A R 5 / w n q d g b o 0 9 O l U m 1 s c P I g k v W 8 D N A + U g Q o u i Y i V D g j l K J N 0 o j 8 9 x Y S F 9 Z B e v S y y a W w A 0 r L H u y Y m w E K 8 Y G Z d X Y X / 3 5 V / q X c g s 5 a Z Q w Q I F 4 X a y 2 7 A P y 2 K G 2 h C v g J h 3 + z Q B J b + Z Q Y T M 3 G B v O n D 4 l 8 d j o u J j f M Y Y F T 3 P r a k f A y x c v x Z L Y X M Y q e D S 4 I Z m A c S a U F Y p M k E 4 6 5 g C p c 6 o u R H 6 P V u N E I u l r R i 0 U 1 U + d S x F O b Y y Q E L L F q a L i X W m Y K 5 C d Q H I x D C x E K M Y Z i b 1 v P S 7 T n + I L G n t d 7 e u o j 9 D R a k y 4 1 C e 2 A H h N P H 7 U R T d v 3 K Q b P 9 w Q 4 4 I B 8 g 1 G C 3 i J X 7 5 y U V T D n q e 9 U m m t e Y o K P M w q 4 4 U L 5 y n m K a N Y y M b g Y E H Y s p C l E E O T R Z E E 6 Q R d a A i S 1 4 l d P j S Z + L w i E 2 I m j p A L f S g Q L i W 9 Q C w c Y 1 d 4 9 J + u f H x W 8 i U X Q 8 5 K q C i 3 V L E o O t V O a q n Y P + t M A A d K Y l R V F M s o E T I B 0 + Q P 1 B + g a 5 9 c o y + / / p I + / e w T f W U 9 Q C B s a P 3 F l 5 / T 1 9 + s V 6 F A S k w X w R r n J + u d M n y B / a Y 2 g u n r i c Q x R E J s A h 8 H W D K B I O O L j i S J k j E + Z 2 K W Q o p E 6 p w E S C s O L K a o o C B 3 L b 8 5 a Z Q w Y S W s M r P K v y o Z v V / g f c + Z u G a D 7 W y B 1 Y 6 g F k K K w O q H H T 3 6 + l 7 K l B F I u v t 3 7 9 A 3 V 1 p Y L e w X y W U H H / f 3 F C l A I E u a g 4 / V 9 s 9 a 1 + Q Y a / s X a m L h v i S J 9 L 1 J N U + I B R L h m u p T J V g 6 V V X B p c q + v u R C y O k + 1 G T I I Q W I Y D L e i r 2 q 9 h X 5 3 q / x W F 5 e y X r W r Q F 2 9 8 B K S 1 i i r P l g k + y O j 1 0 O r 1 7 7 m M r K y y j g 9 7 A 0 K 7 C d n o 9 B 6 I W g G T + 0 9 p k S 1 F A S o U v N Q U U S P t f z 1 k V v F 5 R a q M r U 0 m e y B k M s J p E Z e 8 K 5 T z / f + o p K P y V y c h z K G m J c W t D 5 v U 6 l A n B R c N j b e F 9 C R b k C b g V Y O P P Z s + c U S b j J X d Z K o y v F r J a 5 Z M V Y Y I n V P x C u z G a S Y 5 h / 6 k a / R 0 h g J R M W k P m 8 d Z V a K 8 N a y q i w z K r j u x I J a U U Y Q x w T S 2 M q g X + I 1 T 2 n i y t F W h 3 J p Z C T n h L W M B 2 G l I p T e 8 W y y n g u N C v 2 m p R q x r J g 7 6 n y u Z 3 Y s T 6 7 j a U X F l d o L e K U h T P 9 7 g S N 9 t 2 m 0 N s u 8 k e n x J 8 S + Q 3 L 1 Y 0 f b 8 j u h V Y s s V S 6 N + y h Y A Q q n l U y x a m q U A 3 O w 7 B k C L S 4 h n v W q 3 m q v 2 V I h H M c M 3 G E T C y d x B i h J d Q X X 1 2 y r S O 5 F H K 6 D 4 U Q j D u l l S p w h a S V U g W 2 h 6 U U v x o q 9 v v g c P t h W Q o s f d M 0 K 5 C F 1 7 t m 6 N n z P m p p q p Z z W B r s 0 q W L 1 N r W S o M D Q 0 J K N F g n T 5 x I b q K G v J 9 e d t C 9 I Q / d G f T S S k g R y U q m a i Z T q U + V F a Q T G k Q Q a 2 g G + 1 p B 0 1 C k U t f T y I Q A M q G s E U c R M 7 F i E a q p x X P a 1 5 N c C Y 7 b f U M 5 X z t r 3 G F p L W 8 O F c u K S J g i b 2 Z q G g m 1 Z 0 g 2 + 5 Q 8 a 2 P c S i d k s B W 7 Y a z v D + n 3 R M S v b r z N o R Z b g Q 2 k s R p R d V W V G B 2 Q T 8 3 c J 8 J 3 R W M J u n 2 v m 9 p b 6 2 x 3 9 g C w / S i A n e K t e f t w x C t b g o p E E u m i S G Q a O h w f L A 9 T U 6 n a e B x E M o T 5 / h V U Q 0 O g N O J w L C E 5 T c O y l 2 4 4 T C X F P v r l n 3 2 p n y J 3 k R e E A s q i 8 / R i v o J W o h 6 u P G 4 h F i q J q k j r 9 y T K Z 0 A H / 6 w t x A 1 I g i s Y 5 o O 9 O 2 T A z Y i Q C a Q a G R 2 l 2 d l Z z g s n V X A f Z 3 V l h c + N c f 4 4 q b G h g Z q a G 2 l 0 Z I y G h o e 5 U h b L O h 0 z i y H 6 + O I J K i r a e I D 0 5 s 3 b s h k 2 Y P I W m 1 W v s g q u i K Q J l U Y m q H A H m U x N Z Z p Q u v 9 0 e 9 B F o T D e S U s u E A r S h 2 N n I s J q o 5 J G 6 w k V 0 q Q K 0 d / 8 7 Z / J M + Q 6 H L d f 5 A e h y i l E L y Y 9 s i q Q S C g m l J P 7 C g h 7 T U p h U B f j U F s B i I c B 2 i i T E N Y 5 v 8 9 H w V C Q R k Z G q b 2 9 X S o y 1 k o / d b a D f B D 3 m + D O 7 b u y A R w A a f l I J J N q u J R U Y r V N i K X T i C X N / d 2 q k K h 9 h k x Y H u 7 m a 7 c i U V I y I Q 2 p h G M Q S Z O J 0 4 p E 2 t W I y V R T X U p f / / y a P E u u g x v E / P g 3 T 3 6 a W + E C Q u Z z S E i B K M s f C n E v o X / W x e + k D 7 I E x p G w s M 3 F i + f F x a i 4 p F j 2 j z p 3 r o M K C w M y L b 6 y s p I m x 0 f 1 J z L D j E t h 7 t K N 1 1 6 a W c F g r C J O + t L I p h w Q + 1 1 R q g q k y A T v h u 4 x p 1 y T z 2 o y G U O E i Z X k U l J K Y u 4 z x R G Y W F / / 7 J q l J u T 2 v 8 2 b q h z C Q f i U Y V x C M l y R S h W E K k w j q f I d m L p x / 4 2 a J L g V h G 3 U Q y t g p V t d X R M T O S q 1 H U A i + P B h L A r p 2 4 N e C s J i L a q d b s A 4 R l r l + 3 p S n a 3 H m J M 6 D z K B W P M r m o j 6 c / g u 5 U Y E l d C U o Y m N p A L R o l Q Y 8 O d V u e Y V o f z l A V W Y y V Z M x a q l U w W 7 l 0 g 1 t b y 1 4 g E B N s P R o + 1 U V V V J c 3 P z + s x 6 L G G X d 8 5 D S D O g s T T C + W p R 8 4 Q Y K q 3 O m W N W 9 a p D s g 6 I E E U T 5 t 6 Q W + 4 z 5 S S f R 7 l p w k g w Z S r k U u d B K k i o X / 3 l n 8 h z 5 A t y f m A 3 P d R X w v S K j q s h k 4 6 l 0 F T Y K 8 B 0 i N V I 9 q Q K h 7 L b s Q T G i P 7 + A Z n O Y Q V I 8 q L v p W y j Y 8 h T X s D 5 q 0 m C f F a O q 5 o g m k w I T k 5 X 4 F 5 O C y k 4 X g 5 i U 2 5 N L j l n Y v V 5 R R 6 O 0 X / C M W I m E p a S g 6 r X 0 t p o W w d y O e T 8 w G 5 6 K C v 3 q Z Z R V A P O e C k U Q y o 1 E L h X + l T w 4 H 4 x y S 3 8 J o I H F R C b C m C q R T a A 6 f z c u b P U 9 a i L b t 2 6 I 5 M M 8 f l u j k + d P i V S X h E q k R p n S p L H 0 n / i v F d l E a M I p 0 M R k E n d B 7 I 8 H H Z x 2 k I i i b V m o c s s q e 4 J q T i w V E J A + c L N y K 4 O 5 H L g 5 s / u d G 6 H w w c D q k A 4 o E B Q e F I g i F F o u u C 4 z e W Q 3 8 C 2 o d Z d D u 3 w n P t E W O k I a 6 F n A + w u 3 8 P k + f z L z + i j j y 7 T s W N H 5 f O Y z O d 2 g w S G P D E a k M F Y l T b k S Z F L n U f s c s T I z Q F p S B v 4 6 6 U k E 9 + n i a M a Q F V O p k F U M Z c f + k 6 S j t C f / e p n / K T 2 5 Z / L I a / 6 U A Z + v 5 M 8 b m 4 p h U z Q t U 1 h 6 V i C K n D R 9 X X I R x R 6 E 5 v 6 9 q 2 t B s U q l w 3 g i d 7 b + 5 z O d p w V R 1 f k C y Q S g r H e C S m 0 p I l G t Y T S 5 1 X Q a p 8 Q S 6 U x t 9 o 0 a H P L r D p O O r k 8 T F m Y 8 s H 1 9 W V l p J V I J v S b O B Q V F l B F x e 5 s 2 7 P b y E t C A c c O l 3 B B o j D Q w u n C k L S S V F J g E q N F z V 9 J h W W O F 9 c y S 6 h Q O J S V M Q a q 4 Z O u b j G t m y x B D J L g 0 O / z S x r e D S D U S y b F / G q K Z O g / K Y I o I k n + y v 0 x 6 S 8 N s j S 7 0 e + m 7 j G W c n J N 3 w N y c r x O v c M x y o 3 P q U F c U 4 Y R + o u / / l P 1 c H m I v D N K W M P B x k I p A K X 2 q S C t I W J L A e J Y W t k 8 7 V u N b 7 I q K 5 a u R s X O h O 4 n T + l Z 7 z P Z P 1 e t e a h I o g g C a R 8 T V R D E g M / d 9 6 / c N D i b U v c k 1 l L L k E U s r p y W m M M Q 7 p d r J t / V e S W B 1 L m k e o d j x N I Y I q 0 I 9 e U 3 r L b a l H W + h L w Z 2 L X 7 V 1 7 m E x c d R a B U 4 S j V A + c M q V A R 1 L G q C J p c e S K 5 Q l E Y C f S B D U J M q N u 3 b s t 7 A n j / B / c f y O R A b H 0 z O z c n j q 7 Y 5 V 2 p e Z o Y E h I U 4 X x 7 / r y P S i t r 6 f a g W y R T l M k j + a T z S 4 j B n 0 u m z e f l u z R x O I h 2 g P M 6 r 5 N l g T S I w z G m l 6 C 8 I D F l i e W Y 8 o w o L S 2 k l t Z m S w n n 3 7 + 8 V f k M z p y s Y p 1 F k 4 k L K a m L S 1 q T S N K 6 s H V B m 8 q A y i U q o d R Y E / I L U N U O H z k i 0 9 b x L s + 4 j 9 R + 9 C i d P n O K p q d n u J i J z l 8 4 p 9 6 Z A 9 S 5 Z H 5 w X m B i I R x n 5 2 c m J K + S + Y P Y E M a S d 0 I q k 4 / y P f p Y f z Z J I M l / n T Z k 0 m U j R E I a s Q x I x 1 n V + 2 / y P v m M v C c U 0 H G 6 h g t Z k U k K U K u B S A v J d M F L B Z B g W l 9 0 u L X R g r 8 n y a s c w x r 3 o 1 Y z r C L r 9 X p o c G B Q y H P / f q d 4 O W C t C K C 5 u Y m K i 4 v 5 n d V 7 r l f 3 V I B l D 3 6 A r p J m d V 3 O q 3 x S + a Y a n l T + 6 a D z 1 K h 8 y f s 5 p B o z Q y Z F o i S Z 0 G f i c l L n I v S 3 v / 5 z e d 5 8 h + P e 6 5 H 8 a 5 J t s L I S p p 7 n 3 B r D Y d b l T n q k i / O s 0 6 k d a b n L i O D A s Y q N h U s F b l 9 0 O t e A j Q P O N Y T x e E I M K + 7 f e 0 A X L 1 2 Q t D Q O c l k R a L N g i A b C X H / p l R Y F U k l i T S S 5 D r I g n S S X C o Z 8 6 0 m o N A J F O q M d 6 A a O C W S k E 5 x g 4 9 E w / f e / + A V V V y v P j H w H a h B H + R 8 K C 3 1 U F I B 1 S R W a U f 1 S L a U u Z B 1 U G i 0 n x 7 o i i C T T Q V U c V d n 4 D / / G h w X m I D 2 f d M s c J y w + a S o 0 J h E W F x f J c 5 p z q P g y D 8 k m r K y s 0 i P u W 8 E L 3 Z j G I 9 E Y f f / S 8 w 4 5 k s R B X i F f J D b H O t Z 5 K J o A H 5 s 4 / R z u A 5 G M N Q 8 x y H S g v k a c e e 3 K N B + D 4 / 7 r 0 T 0 h o Q z u 3 h + m W I I l E K S T S C o l p W T + l J Z U 6 y Q U z D J J S b V e Y v E f + U 4 + k r Q c q V O M Z E K Q u r b + / I 4 A x O Y I q t G h 4 g W q L y O a m J i k t d U 1 m Y R Y V 1 c n j 6 p 4 b y S O C T i P O M 6 f m Z J 1 D j G I e + f O P b p y 5 R K t h j j P h u B Z n m p A J A 3 C I M 1 x 6 j g t B n E 4 j V j I h 2 M L m S S G u s f n j F Q S N U 9 I F Z I d 3 H / 9 D 3 + F h 9 4 z 2 H O E A m 7 f H e Q u L k i j J y I y i T C H K q X + G T I p A q 1 X / 1 J q n y E V K P I O w V R C I 3 n G c m 4 j p N + A G q + T N l C X 1 D 1 c v c W q e f V Q i F w O X D E E U N e Q W E c i c 5 3 V O l j U 7 t + 7 T y 2 t L U L G Y 8 f a K R h x 0 o M 3 H p Z m u A / E w b 0 g j D 4 W M q l z Q h h c S 6 b T 1 T w r m S y k g p S C R B J i K T U P s 3 A 9 3 G / 7 + / / 9 1 y p f 9 x A c 9 / v 3 H q G A m 7 f 7 u T o Z 6 a T J x O R y J U k F S c V E s J D L L K P 7 j q Q C Y e S a p N Q 9 + B G 5 p s 8 Z W J J Z w x D C D k I M F a s o Q c W + O F 1 o x G C u O l Z B f 0 f y 2 H J e 4 r i s u e f x q F V k g + E E 3 R n y J q 9 J L G R R x 4 o 4 5 p y V S I p E i k x 8 D s Q B q T S J D L G S a p 4 m V C q E y e 1 y 0 j / 8 5 n / K c + w 1 M K H G V E n t M a A y 3 L j 5 i n u J S k J Z j R T p k s p e / e P a K j E f 4 w v N O d B H Y p x S s V x T K U l L J H 8 N 1 h 8 p p L I 9 m e J n N u C q n L y A d 9 E p f U u C C R V m Y k H V S p 1 T a X W c S q e H O L 2 e d t H I v F 4 X Q o i i r k F 9 4 0 S S P O a a I g 4 T K O l p b i V V S i I l J Z S 2 6 i F W a h 4 T S / p M I c 5 r o n / 8 p 7 9 N 5 d 0 e w 5 4 l F I A 1 t G / d f s l v C Q K t J 1 S y T y V E M o R S Z M I 5 I U k y q P P g h V A H 5 9 Q B A 9 d V L J D T O r 0 l o F L r p G a S O j Z p f Z F j p L C s 8 a V m 7 L O r y I D L 6 h 5 z / G 4 I R R L U P e 6 h 5 a D c Z S G T j o U 0 q X R K M o F U 9 m R K V / M w r 0 m 8 x i 1 k M p L J x Q 3 W 3 / 3 j X 4 u Z f 6 / C 8 W A P E 8 r g + v f P + E 0 N k b B i k i K U S C o m i 0 i o J K k U o R S B Q B a V l m M h T 4 p A 6 h y S n N a x g T 6 D x O Y A G f D H g C u w R O a v u S 4 n E u R z J + h c P a t v W G 5 M C I F g 7 o G k s Z 7 H H l t E X a N u 7 j P h t D m f k k Y S 6 3 O G S D L d X R 8 r C c V k M Q Q T I m l C C Z k g k f h Y S y b 0 l 2 R M k G M Z Z + L g c j G Z / t d f k s + / t 3 e k 3 B e E A q 5 / 3 8 v V D Y T R R E p K L E U k R S 6 m g Z F S + j x I o k g E i j A 7 k m k G x 2 C M R H J N / i f T B v p u W 6 j M 1 0 W Q L A m u 3 C q y p N V F k A H n C j 0 J O l O P 5 d V A A J C B a G r Z Q b 1 v u c F w J M j v j t N K S N 8 v 1 6 3 B f E b H S a O E J o y c 4 z T O I W b S C M E k V s f o N 0 n / C Z J J A i S T U v f W k S k W J q / H Q / / 4 m 7 + R 5 9 / r c D w Y 2 B + E A v 7 4 b T d X R U M o F W 8 o q U A a T S 4 V L O T S h E F a 6 C J 8 U a R R 5 w z M t c 3 B d R h / J Q 2 g U i e B C q 4 S + j 8 I k E r L d b l f x e a z i i Q q R k J d 0 4 R B s B A J x 4 p M H D S p l A R S x + v I x A R C G q q d 8 i S H Z A K Z U t Y 8 o + 7 5 f d 4 9 a 4 C w A x N q X O X + P s G d O 3 2 0 t B z S h F I L Z g q x Q C o L o Z S E A i G s p G J 2 6 H O K U / o c g P P q p D q 0 p C 2 J D a C L I B l Z j / U R C K B j O W e u y S G u I c 0 H 6 e l 1 Q R E l m U 4 z l y N t J F S K Q L i P Y 0 z d s K h 5 q b 4 T C I Q Y J E J a 9 Z n g C l Z b V 0 P / 4 6 / y d y r G d r D v C A V 0 P X 5 N E 5 O L R F D 7 N J H E C q g J p S Q W U + I d U q m Y / + h j E A U x v j U V q / 9 y o K H O Z Q R X Y g N J W Y 8 l z U H + W 2 P 5 q 2 J J 6 3 O W k D r W x L E e a / J Y i Z R M C 3 H U P Y p E H G s S G U K l y J R S 8 0 A m O L o e P X a Y v v r 5 p 3 i 6 f Q V H 5 z 4 k F D A / v 0 y 3 W V o x a 1 K G i i S Z F L E Q r 5 N U T r B C E S l J K M R C G P k r s Y p U r G C u y Y E t u C 5 r 6 A S 4 k E z r l L 4 J F V + u m n t w P X l O p 3 W 8 P h j S c B A C 6 W O Q J U k w Q y g L k Z L k A n k 0 o S C N c K x V O w k y Y O u m X / 3 F L 6 m m F u 5 E + w + O z s H 9 S S g A l e T 3 v 3 / I l Y E z Q i S V U v 2 s 6 l / K r A 4 C m Z i Z Y U 0 z 1 L k 0 U u F I n Z B j I J V K Y X 0 B g A w m Z d I g Q f I M R z h W N 0 m M Y 7 l H p y 1 B j v E P h J B z q V h I g r T E F i L h H h A H 5 4 R A u M Y x J J I h l S a R S C W W T i B b o D B A f / c P f y l z r v Y n i P 4 / W o 1 H M n F I 1 e 4 A A A A A S U V O R K 5 C Y I I = < / I m a g e > < / T o u r > < / T o u r s > < / V i s u a l i z a t i o n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3 2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 2 0 2 0 - 0 6 - 2 1 T 1 0 : 1 7 : 0 9 . 0 2 8 2 4 7 1 + 0 1 : 0 0 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5 8 1 2 6 e 6 d - b 9 9 8 - 4 7 7 5 - 8 1 5 4 - e 7 6 4 c a 7 6 4 4 5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D 5 t S U R B V H h e 7 X 0 H c 1 x J c m a 2 b z S 8 B + F I A C T o S d D P k O N n d l e x O s X F n l y c Q q H V S R e x i t P 9 C P 2 m U 6 z M m u E Y e h I k Q R A g Q Q N H G M J 7 o H 1 f f l l V 3 Q / N h 0 Y D B I b d g D 6 y U P V M d 7 9 X V V 9 l V l Z W l e O 3 N x 8 k 6 L 9 A L k 8 B u Y p P U C Q S o 2 g 0 S o l E Y l 0 w s K b j 8 T g d L + y X c + X l Z V R U V K S v r M f D E S / N r j r 1 0 b t w O o i + O B y k o T k 3 v Z 5 2 6 7 P r 0 V Y Z p U M V U b o 5 4 K N C b 4 J m + P u q i 2 J U H H x B D Q 3 1 5 P P 5 6 M E b L z W V x a h 7 3 I M H p W L P G r + X n x b W n F T k j 8 t 3 + N w J + T x + M 8 a v s h Z 2 U N + k h + b 5 H i u O l k 2 T 3 x m i R D x K F Z W V N L o Y o N c z b m o o i / P v R q n M F 6 Z A o J D C 4 T D 1 v p m i 6 Y V l / c n 9 j f 8 i F K O k / g K t r C S E S L F Y b B 2 J 0 m M r z j W E q c w f o a W l J S o t L d V n U 8 B H / v j S r 4 + I T t Z F q O c t V 3 Y b t D B Z B p l Q N j + T x N G a C M 0 x k S a X X f o M N w T O B H 1 5 O K S P i P 7 w I v V 7 1 U V x a i y N U m V h X J / J j G D E Q f 1 M m o W g k / M i R k 3 u 1 1 R f X 0 8 u l 5 N m Z 2 c p 4 q s X 8 t U W x + l M g 2 p 0 B g a H y V N 1 k l q r E v S H B 9 3 6 m / Y v m F C d G Y p w 7 8 N f d Z 5 C o Z g Q C R L H k C k T k Y A a l g 7 H q l Z o e n q G D h y o 0 2 f X Y 5 E r 5 r 1 h r z 7 a G l i A 0 C e t I Z p j y c F 1 W 0 i E 7 4 v a c A M S 5 0 J T m F b D R J G 4 g 1 Z C T n r F k q 6 E p V I V k w l S y + P a W j E 7 H H g C h a d P e 6 i y o o K G h t 9 Q Y 1 M z P V 8 + S E 6 n k 8 4 3 s f Q K c L 6 R m z p H C u i L Y 0 T X H z 6 n Y D i i P 7 n / 4 P j t r f 1 J K E 9 B B S W 8 h 5 J S y U o m A z s y 4 R x a 6 N M H W N X p e U Y n T h 7 X V 1 K I 8 8 e e j H l p e u V d N c / N p 0 A K N 0 s W q F 1 + T 4 I W 5 m f p W G O A G s q d 9 G z C Q + O L K Q m E e n 2 c J R P U r V A 0 V c n T A d I c r o r Q D / 0 + i j G p 8 D n z + O 3 V U W o u j 6 q D N O C W j b 8 1 R a w X L 1 7 K u x 8 5 c p i c L h f d G / L S E h O 3 v W S S C j 0 R q q 6 u l v s 8 H g / 1 j U z S m 6 l 5 O d 5 v c P z b P i R U U W 0 H r a x y H 4 K J Z F X x D I F M b I X 1 3 K G K G D U U L r I q 5 C K v N y W B c M c z V u n G L I Q o Z S n R V B 5 j E s Y 2 r L g P H z 6 i 8 + f P S d q q s u 0 k C p i 4 4 Z i D 1 c M g j c 6 7 a H L F J S p r N s B 7 g T w L k 8 M 0 P j 4 u 6 m A F S 6 w x d 4 d c / / J I i E J r K z Q 0 4 6 S a w C r V 1 d V S w u G i 7 x 7 3 y f X 9 h H 1 H q I L q 8 7 S 2 l l L x E I B s y W Q F G u + T t R F 6 m t Y v K v E n 6 B h L F a h c m w E S 8 t W r 1 3 T s 2 F E 5 H l t w U S 9 L q f c B V E A Q q M A T F z U R k i 2 4 g X Q D 4 V c j T o q w W p l I x K m Z n l J h Y S F f S b A q H J Z 8 Q s O x s r I i J H L 5 S 6 i + u k R I d q v 7 L Q X 9 L f I 9 p w 5 E 6 E B J X F R B G C o C g Y C 8 2 w 9 P B z b M v 7 0 I J t T D f f G 2 U F M 8 Z W c o G L R X 8 b Z C J I M T d R H u S 8 X F Q o a + x N Q M S y 0 K U 1 V V l b 4 j M 9 b W 1 m h u b k 4 6 / g A s e G u R T A r Y z u M E N w h 1 J T H 6 V h t P c F x f y u y y Y G 5 u n v x + H x U U F P A z B y n I R K s o V 0 Y Y G C n e s M S D a n i 2 P k w 1 x Q l J g 4 T I P g f r t T 8 8 6 W c 1 N D v D S L 7 D 8 W + 3 9 z 6 h H E 4 X u U v O c M u 5 c 2 S C C f t w 1 f p + y f L y M r f Q L m 6 d C / S Z z F h d X a O x s T E 6 f L h N n 1 E S 6 0 7 v N L f 8 h / S Z n x Y B 5 x p V R F 8 k J a b B 6 O g o N T Q 0 S D o W i 9 P L l 7 j n W L K P 1 f n G S / N B F 1 U H H 1 J l e Q k 1 N j W S 2 + 2 m + f l 5 i j u 8 9 H x s i s K w r u x x 7 H l C O V 1 e c h W f Z P U l k l T x M p F p M y L B W n b 1 U N j W a g Z p g 8 9 D N c o W M L k P D g z R q d M n h e y 9 v c / p 4 M F m K i 0 t 0 X c o 3 B 3 y c T / G X n p B U t a z l D G 4 0 e / b U M X b D P H l U W q v W K Z D h w 7 K 8 S p L 0 b H R M X k v G C Q m l 7 i f V B x n S R / k P A 1 R W V m Z 3 G d g C I Z 4 Z m a W q q u r a H F x i c M i v V m K c j 9 u b 0 s q x 7 / v c U K 5 S s + x Z I p I Z U W l s I Z 0 2 J 2 z 4 l p L S P o m 6 V h a W q a B g Q G x c L W 0 t p D f 5 9 N X s s P b t 2 9 l Y H Z h Y T F Z k d O B R 4 M p H B Z A G B e s + O J w S K y G 6 Z i d n a O + t w k K e u t Z 5 d I n N 0 F i + Q 3 V u M Z Z b a 3 k 5 5 q g 8 v J y q q y s W D f O F u H f R 4 M C y 1 9 7 + 5 E k i a z A O Q R I X K h / A P L 3 z o v R Z L 9 1 L 4 I J 9 S h z L c p T O N 0 + c h Q e F z K l S 6 b t k O n z t i B X I n 1 g w f P n f d w H O k A l J e s l y l a A D v 8 A S 6 k D B 2 q 5 8 l b q s 5 k B Q 4 M Z 4 / q 0 N T W w a 8 X C w g J F I p F 1 f b o R 7 u + M L L i p x B e n 9 p o I v 7 e D B m Z c N L r o F m N C S f A Z x V Z n 6 J N P r t L Q 0 D C t s V q 6 z M 9 X W 1 s t K h + M D l b A o A K V N R O p E N C g D Q 0 O i S r 4 e H C S Q r C C 7 E E 4 / v 3 O 3 i S U u 7 R j n Z p n W s X t k O m j g y E q 8 r 1 7 D 0 z I n I U b D u x m i 5 W V V R o Z G a G j R 9 v 1 m Z 0 B 1 E m 8 2 1 b I f u / e f S Z W i K 5 d u y Z 5 h n d s b G y U a z C i D D I p j h 8 / J s c G k I S F R Y W 2 k t k Q C u o h P n v q 1 E k x b N x / P b 4 n D R U b O 5 j l M T x l H W K A M E Q y h E k n D o 4 3 I x N g J R N a W v S V R k Z G q a 6 u 7 r 3 J B B Q W B q S P s d M o L i 6 W w e d s 8 G h U S b u L F y 9 w n i n j C F T Z k Z E x 6 U c B s P K B T B M T k 7 S 6 u i r n g I q K c o p z v h i 1 2 g q T x 1 B p I S l x D y y G Z x r L 9 R 1 7 C 3 u O U L 4 K S K Z 3 r X l 2 B Z 0 N L j S q w c / p 6 W l R 7 9 B K Y z C 3 s b F B W t 6 d Q m S X 3 H U q q y q y e t e O h r C Y 7 a H S 1 b R e p N 7 e Z / T 8 2 T O 6 c u U S B Z h I V t T W 1 j A p / N K o G I B s Q 0 N D k r b L a w Q Q z 5 A O f b I r h + s z e m n k I x z / c e d x d j U r D + C r O E F r 4 t i p p J M p S A Q r 0 o / t A L c g 9 J t c 3 O S g n 9 D a 2 v J O / 2 G n E O H n 7 e 3 p o b N n z + o z O 4 f h 4 W E m Q K 1 I i M 2 A b H k 2 6 a G A J y H D A t k A 5 n S Q A 3 m K P t d M t F L 6 S f B s T 2 9 w c I w + H Z 4 F e Y n P z C 2 v 0 t O h K X 1 H / m P P S K j y p r M U D L l 2 R D I V s 4 r 3 1 Z E g 3 x y j y c k p U e t 2 i 0 x A K B j k F j + 7 s a u t A p X d q p 5 l A u r / Y S Y C r I l w g c r k O 2 g A Q w W 8 I m D J g 5 R q r f P R w I y b v n v l t 8 1 7 p 8 t D s z M z q T I K B + l s U / b D D L k O p 8 j c P A + + 4 k r u 1 6 j p F + v I x J e t S C 9 g w I X v s K C j c o w u N w f l e 9 C i D r 9 5 Q y 9 f v J K W d b c w N T U j l s L d A K T B V p 7 d 6 0 7 Q Q e 1 I + 2 O W 4 1 l o b E C q t r Z W q i 0 P U F F i Q h y A b 7 A K m Z 7 n k P h z 8 W o x U C B / M d T g 8 3 m p q o Q b F E u Z 5 m v Y E x I q 6 m x M k s k Q S m B D o H R g k h 2 A / P i m P U h V l R X y H T A h o 7 + E a Q t H j 7 X T k y f d M l X D j p T v i 6 a m B n r 2 r G 9 X v h v e C n i P r e B I d V T U P g C D x F u B l w n 8 0 d F S k f K Y X z U 4 u 3 7 C J N 6 x h a V g W V m p G G J A R B D y U N X 2 h x 1 y C e g q p J M s r 4 K / 8 q z M s j V k M k i v n J k q K 7 w M v m Y y A e g v L c w v S C W U g d q W Q 6 L K n D l z W l r 6 e / c e i J f A T g K V / v D h V j F Z 9 z z t k b G z n Q J U s R d 9 r / R R 9 r j a Y j 9 p M V t c O R i i h t K Y q I + / 7 / P J l B Y D l A V M + X C 9 E g + K N y N M K g c d K n b Z l n E + B Z Z Q d q f z I x R W t n L F j y e l E 4 D C 2 g q Z 0 G + A 6 w 4 A v z M Y H y p Y S s F D w E z N w O e 7 u r p l m v v Z s 6 f F 2 j c + / j b j 9 2 4 V c F e 6 c u U y N T Q 2 U G 9 v r 3 h N Y O z G A O + I A e C t q p 5 Q q + K J 7 Y 3 3 X G 5 O / f 7 z C f u p + Z l w v D Y i L T Z K 6 4 8 v f N Q / 4 5 K B Z c w I R t 7 B L Q n + j 2 i 0 I K X g n d F Q A o m Y K u N 8 C 3 n d h 1 o N F 0 t F Q + E k A 1 + y Y r N K j 2 n p B g P 9 g 7 b G B 3 x H X Z 0 y F S O c P X u G y e a h u 3 f v c Y V Y 0 X e 9 H / A e r 1 / 3 i 2 c 3 x n r Q Y o O 0 m C v 1 3 f U f 6 P 7 9 T m n R + / s H 5 D 4 M j m Y L j H P h + 7 N B 3 y S r i N r j H d N Q K g O K j P C u k D 6 R H G W P j 1 n S n a p X e Y z 1 M p 5 P e q j z t X p 2 5 C s 8 7 e d Z I 0 C + g / z O G J M 4 r Z z z K e R t H 8 p X c Y Z b 6 / V G C I G F Q J u R C S 1 w X b F y g V l Z X Z X F T u w A y y E 8 r A 1 Q 8 H A R O n / + P K s r b 2 h g Y D D r C p s O f O / o 6 J j 4 x T U 1 N U p r D U M C B m X h 1 3 f u X A d 9 f P U K q 2 5 O a d H h T Q H n 2 Z m Z G X r w 4 K F I s s 3 e 8 3 B b m 6 i w k H h 4 T p N n V u A o y K 9 Q y H 0 f L N x i E B 6 / r 1 N q z Y n v X 2 1 N / S t w J y i 0 O E n R S I p E Z 5 s d 9 N 2 r 1 M R M N B J C J i Y V 3 u d E r f 1 i N / k A x 3 / e 6 8 p c G j k I b 2 E V B e N 1 o v 5 Y C W W t J O k V J h 1 l B X G 6 2 K Q G b T G W A p 0 e l d g O U E u i T K o y m 4 V Y A P Q D H j 1 6 L J U / W z c f P B 9 I g T 7 b 6 d O n 9 K Q + e 4 A E k F A Y Z L V K U L w 7 f h s V E q b 9 m p q a p C O q F V h g Z X l p m Q I s q d A / Q x 8 Q 6 i N i T D f B x E I M L K / F v F R b D i n s o z W + h j 4 k 1 N x A Y R H d G A y Q 2 6 P I B C s g D B d b w f T M H A 2 s V L O 6 5 6 Z P W 1 b p X u 8 E h Q O t 4 h / Z 5 u u n x s Z 6 y R O U K R r K k d k l m g v m n 7 + f 4 3 f 3 n u Q d o R z F p 8 V P L 3 3 M y Y r N C A W L n s H j R 1 3 U c W 7 j Q d X J y U k h G 4 w T G w G V H u S A Z 7 Z Z X 2 E j Y F w I f T J 4 a s N 7 A K 3 z Z o D n A r w z N i I s / P Y g 5 U A s u P h Y p + b D V Q p A v 3 A z m H w D 4 a D e q g r O Z G M V 8 + F 0 H Z P M S 1 5 X g j 5 r s 3 f I z Q R 4 U h w 8 q L z p s f D L X O B C 0 n M e W Y D + 1 q m a V U o E p y W v e 9 / m 3 9 J k e a f y + c r a u I A 3 J h K w G Z l g 0 c P n o Q a h h a + o y j y w C A l l r a B 2 g K U O q h j U v + m p 6 Q 1 V Q P j B D Q 8 N 0 + X L F 4 V 8 2 Z A J g P r X 2 f l Q H 7 0 L E P 7 C h f M y P w l 9 L J A L E g g q F N y m r A a O T M D z I G C N Q b w T K j Z I D H e j E w d U d Q E J o P 5 t F S A T t I F X r 1 5 J / o C U m B K j 4 J A p J o / H f F R Q V C q S t K F 4 6 4 a Q D w 3 H 7 + 7 n l 4 R K B E 5 J Z h u f M D t S Z S J U Y r 6 P C s K j M g 6 C P h M q D F r i T H j 5 8 p U M W t o Z L N J h 1 L C u r q e s y p 0 Q 6 x 3 O Y S r F 8 N A b a m p u l H N b B a Q a J u y h n 5 U N s B 4 E P M U f P X x M v / i T n 8 k 7 Z v P 8 m Q B j B f z 9 D O B N I u M u 2 w C k H o g L t X I h 5 K D 7 Q + p 7 o X 4 6 4 h E 6 E O + R 8 u m b 3 t o Y 2 o d G X k k o X 8 V p b t n e z 7 V o h c p l r g + m E U A F 2 o x M A F r 6 b C U J K i 2 k R G v r I Z E S P 3 z / I / X 1 v e A r D j p 5 S h F s O 4 C U z H Z q P Q D v A 0 i 1 F n 4 O N B r v S y Y g f X I l 1 q E Y m d + e F A G R Y N A B S n 2 J 5 E C y S K q E k 4 K F R y T d 6 M + v f h T n M i p K 7 g e H 0 8 M V W 0 m A j U i z G Z m A 8 s o a n c o e o e D W + w u Q J B h X g t q E 9 R n Q u U d 6 u 8 C 7 b Y c U P l Z V I c 1 3 C k f S 1 t F 4 P u l e N 2 i 7 F U C K m j K z f o W D 3 3 N y y U 3 j S x 4 5 7 5 L 3 t q 8 X u R Z E Y u d D 8 J U f E 7 3 b K p 2 2 A + u 4 U z b A 7 2 B g N F s J Z Y U y t 8 e 2 9 V k 7 b O e d P V 6 P q F c 7 h Y M V U V k 4 M x x K G X V u W d T A b I A 8 g Y U T A c B r G U d c y S q 8 J i c w i 9 h b U E Q H 8 8 i D I m 8 G d t f W u G K n S a e N 0 p m A r 9 s K Q I b t E i L I k g 1 T G X Y C 2 y E T A C / 2 n S Q U U O V b p P D 4 P X 2 E 8 S s H v V 2 y W R 9 A A w S C e t f 9 5 C n d u X O P r l / / X q T 1 x x 9 / p O 9 A o 6 W T K C H 8 5 z w P R V 0 U j r L 6 B 9 U E R Z A H I S / 6 U N 7 S o 5 v 2 n b J F W W B r 6 g 8 q Q 7 q q N j j r o t W w g 5 + B r 8 e 5 X 7 b B a k Q h b s V L S u z H t r Y C L O I C 7 2 z r Q i n Z A m N K O 0 k o P A u M N L / 4 7 I w + o / B 0 3 E N T y 0 4 Z p M Y w A 8 a + V l d W p J x w D E s h V n b C W N q n n 1 5 d 1 6 9 D S T o c q f J 0 O J S K B 1 I 9 H P X S y H I h l c R 2 f k b z b i A v C B W O e t 6 7 7 w R g X X G K x 6 T F 2 w o h M d A I Y E o C F n X E U s w B L x Z 0 V N M R V i y e B Q Z 4 X i y 8 U p q 2 z N Z W A f c j S D r 0 x + w G b T c C 3 g 8 q 1 U 7 7 H G J + 2 P E T x 6 n A 7 5 d F M a 3 o G v N S N B Z N j t l h 7 A r L o o 2 N j Q u h j L T 3 + f x i 2 j e A R z p n l w D P a u 5 D B o N c b 7 k v V V q c H 9 7 o j t 8 / e L p z u b 0 L c H p L K U Q H p P 8 E a W E q h 7 W S Z F t h X B M / i j W p s q p S r G b w I L d 2 9 L F + 3 N r a q k z d w M I p Y a y Q W l n B E s o l 6 0 f g V 6 z U A W k w v o P n m l r C I p E r M s 6 E s R 9 U i O P H j 2 a 9 i p E d 8 I w 9 P c / o 4 s X z W y I T A B 9 D D J 6 e O X N K K j B c l 3 Y C 3 / 7 x O / r i y 8 + S + Z b u i V 7 p m q S O 1 m J 5 f w O M 9 4 F g V q A 8 w y w 5 J 4 P F 9 G p K a Q D 4 j C l L t U Z F h G L R C N 8 b o Y 6 6 F V p m d W A t b Q m 1 X I P j D 5 2 5 T S h H E V b J 2 d g r I l s y J f i z n 7 e m B m g x 2 I k 0 W l w A 4 0 Q w o W O 8 y Q C t I + o F T L w o b P Q V / G 7 1 e 1 N T U / T 6 V b 9 4 O v T 1 v a T z l y 5 R R V k x k 8 8 j l f d 9 z d R 4 1 z t 3 H t D 5 8 2 e y M u 2 n 4 8 G D T l n Z t a h o Y 5 e m r Q J 5 f e v m b b p 6 7 a p 4 U s D p d i H o o k c j 3 u S 8 M v h G Y p 3 z z Q B V + V 8 7 l 6 i o 1 M a r h H 8 H h q A 4 S z u Q K Q a V N R 5 i U i 3 S V G z r e f F T Y m e a r V 1 E J J I y R m R L H j u c a Y i t 8 3 Z A f + T R o y 5 x R I U X A H a / O H n y h F R e E z C W g 8 + E Y 9 j k z C l k w g B r 9 5 N u f q Y E X f n o M r U f b a e a u h o q L y 2 S V t j j c S f J h L 4 L 1 K 7 h 4 T f S 9 4 D U 2 w j p 7 4 d 3 X m P p t x 1 i Q t L C J P 2 + p E 4 H G h W s f z E 6 O i I L e 3 Z 2 d t L Y Q A 9 1 V I 1 T f Y k i U S b j h B V Q k + 3 I J J J N / k M S 4 S 8 O 1 N i U y 5 X 7 n h O u v / v N / / k X n c 4 5 + C u P s 3 T a e C m w d I J B n c O G Y + n A K q f G X I 7 v Q q F B h U K F g + 8 b i C A F m Q Z 8 + 9 t F F x X 7 4 u S O r z G Z V k S i H W k / I v 0 E 8 x k 4 z T 5 + 3 C X T 2 K 2 V G O o a X H i w r D K k H f z x i o u L h J T w p o D a g 1 e Y m 5 u l L i Y p v h t r 4 k H V w w z e Q y 2 H 6 M m T p 9 g y R M h t t 9 C m H f C 9 k 6 x 6 Y m 7 X T u M N N w 6 H D h 2 i s v I y a u E Y K i 3 6 p O P 9 T 6 i 6 p o a W w h 5 x P L Z b Y R d A f t 4 d 9 t H o Q i Z y c L 5 y x n B T K p o F y o w T T O Y 4 l X u D F K b c J R a X P i p F b o a 1 N e c 6 M m 2 G 1 Q 3 8 y 7 B I 6 b N n z + n H H 2 / S 9 W + / E y s V A G m C y m s H b J Y W Z X 3 9 Q A n 2 d Y r T 3 T v 3 x P k V A 7 b p / R m Q B t 4 R 6 L N A l U S f A S r k C n 8 3 J s 3 B k 9 x M T g S Z Q D q Q G B W / p 6 d X v u P y 5 U t 0 + v R J q a D 4 P q y P 1 9 x Y T 8 v B B A 0 + u 8 8 s y W 6 h F Q A T J T E V H d + / k 8 D 3 Q U K h U S j W + w n j X e D 9 c e n S R V o Y v E f H q o O y p 3 A 6 F o M O 6 W 9 h 6 5 8 s i 1 N q A a S T k l Z E 4 4 t u 8 o k 1 M F V H c i 1 w H 6 o n y 9 f 7 a e F w e S n i b h M D A U g l r R Q j k 4 T a C J H Q K h X N 3 6 L 2 I 0 f I X + C X / h g q N L 6 z 6 / E T 7 h N 8 L O o Z y F V W X i 4 m c e y x Z I D + A o h i P K X t g G c B W U B a k A c T B b / 5 5 q v 3 8 o 4 A Y H 7 G B M P P v / h 0 S w Y O L B 8 G k m c 7 n c Q O 8 F J H n x A E w v t h D K m l 5 a A Y a O y A f H 3 4 8 D E t B D r o 6 5 N q M L Z r 1 E t T N j s 5 b g Y l m b C B u D J M K O N E m M 5 U z d C K u 4 T i Y l r P P b h + / U / / / C / Q X H I t e M u O s i q R M k Q A 2 y E T E I 8 s U 2 1 h R P o x I C j 6 N f P z c y J J 3 B 6 P m H U x z o P l k A u r W q k 8 k P r u / v 5 + G h o c F v e h T H 0 S k A 4 L P 6 J P h n u 7 H n e L h c 1 O l c w W e E e Z E c y t M g i 6 0 Q R I e z i o r 6 + P a m p q t 2 X h Q 1 5 h 1 V m o c 7 V 1 t d L / i 8 W i 0 q j A S f b F l E f 2 x r J C 5 U + C Q t M v q G e x m Q b n f B t q D Z t B y p e D U f k S 3 G d F v L D G j Z 2 D + 5 a s A q f X m V w I r l / / 5 p 9 z s g 8 V c V T L + I + R T O + D U D h C 7 q I D d P p I P e u 4 W A r Y T + 3 t 7 a K q Y O A T a h y m X k D / L 3 Y H k 5 P 9 U K j 9 / Y N 0 Q Z u t 0 Q K j 1 V a e 3 z N i I o e a h 7 W 9 k c Z 2 L 8 3 N T X L v 8 s q y T P h 7 H w m F v a N Q i S E R 8 N v Z S i i o m 1 B P B 7 k h g E T Z b O q J H f A O x S X F 8 l 0 H D h y Q x g f O u W J 4 Y Y 2 3 v C A h Y 3 D p 6 H 7 6 j F p O f k R D E 6 u s d m Z n k c P + w N h p 0 Q p 4 n a c I B Y O N k l j h a I K a i p c o 4 g n o O 3 M L / B Z M q x w M s V j K 6 r U V a W S H Q G E J r U S 9 d O 9 h N 1 f K C q n 0 A K Q H r H 2 m T + S M L M h v o f J g Q B R 9 k X J W m 4 x k g h S C a o h j G C X w X a j s D f U H 5 D u x J B a A 7 4 V n R y a J t h l A W q w r j u 8 E m c z z b A Y 8 H 9 Q u m M x / + c t f C O H x e Q T M 1 b p 5 8 5 Z t v x G S C O T B f c g D / D a G C 9 C 4 o P F 4 2 P m I 3 y f V d 9 x o V 3 m f 1 0 2 D v X e o 2 a u W Z b Y C g + E + / h y 2 I c V s a T P 1 A 4 P l 7 8 I h R q H 1 U H U j 4 c z d h V x y U k K 5 A 3 X c E i k v a T t S b Z d g T l 8 5 H T m g 9 q / F d 2 B Q F h U Q F Q d A f 6 O 7 u 4 e m p q b F Z Q j 9 l 5 E 3 o 1 R S W i x W O U h L k A U z Y i H l U N l x H G H 9 H t L A z F W C t S 4 Q 8 I t B Y r u A u w 7 W k H j K z w N J W t 9 w Q I g P l d I O e B 8 8 H 6 y D b W 0 t M t 8 L k g n 3 m 7 U k 1 l a D 1 H q 4 V a y P + C 7 0 T 5 7 2 9 M r z 9 r 8 e E P I 8 6 e q W a / h M U 1 O T N B o g M 8 a z s l E 5 0 c B g f K q y v F R 2 4 4 B 5 / M q h M E u 0 O B 2 r Z Z U R G 3 6 X s p b g S Q i R Y g l U R B v w + + C d j K q n J B R U P 5 Z m K 2 v k I S 4 3 1 i 5 y D a 6 / z 8 U + V E E T F 6 j q P + 0 k E k 6 P e D W X + 8 P 0 4 H 6 n E B Y V x / j I o Z X G Q C 2 m p o N Q I A 4 q M q y C U L e w O g 8 + Y 9 2 1 D 2 o I l h W D W R z G C I z / w K K I + V b b 7 T 9 B E m L Q u I m l H r w 1 0 P j h 9 4 0 E t A J T 3 + E / h z l X W F v 8 4 M E m e W 7 z 2 x i T A k H Q P z z A h I B 1 T k 2 7 V 2 t h P O P P X b l 8 k d X T a i E w G g V U Z D M E g O / B N 8 X 5 X D a + h L g f a i H 6 b 8 d a q s R N C y o i F n 9 J x / C 8 m 2 L v D H O A S B z h t B B K E 4 k J J Q G u Y 1 E n V X h W y M M N A N 4 j p 8 K 3 j 3 q 3 1 9 z v I m L + 4 1 y 5 1 Q 7 k 0 k r p Y G B N b x X 4 b P H 8 D b p w 4 R y 5 u a L d + P E m X f v k q l Q e S C u M F W G Z M D u g A q I C Y z 1 v j H d 5 n A m R Y t i U z M u d Z K h E O K 7 j T j x U w u 0 A B M c q t T B s 4 D v w v D B I 9 P T 0 0 N W r V 5 k c K T U S 1 y D J 8 N x Y x w K S N l 3 N x G q 3 a B A g Y b A Y z F a B M o A h B 7 + T y c q Z D q j N m G C J 9 9 h I q m 6 0 S b f q P 8 G b g l V V s f D B 7 S x l 6 Y t z O F 4 x T 4 m y 9 9 9 K a K e R k 3 0 o 0 3 + y B g N r e r u o a 7 t I H r e b W x Q H V 7 h Z + t d / / a 3 s h Y R + C 9 S 9 j Y C W H g E A m W 4 N + m g y V C q 7 o m M U H 2 v p L T P h j A q 5 H e A Z M N P W E B L P C I k C C b K 0 t C j k A r E n J i b o 1 q 0 7 Y p 2 E 8 Q O V 1 q 7 P B r U T R I J 0 x e p I W x 2 b 6 u 5 + K r O O r V I 5 G 0 B K Y X 3 B s b G 3 1 N X V J d I / H Z n W T e d S l 7 8 K K p a i 5 4 C p H u N L X j 5 + t + 5 8 6 L D 9 X v M u Y i d I s x F Q Q Y l V P w C V q 7 K y n D 7 / / F P x U M C e s h 9 / f E W u 2 Q F 9 D z O F H Y X a U h G l m W V 4 T 2 M S n 1 q S D A O f 8 h t b A K Q A 1 B o 8 D 7 y z 7 a Q b 1 D 3 8 P p x 3 4 U f o c X v E a R Y D w p t Z 8 S C d M O 0 f 3 w G L 5 F b y F 8 7 B e B 4 4 2 G 4 V e C 5 Y G W E g g U E E X h 9 m T y n k 3 8 a P w f m H i x t d 5 / M z a 6 w u s m T O N e T c B E N v + T G t M 2 + Y 2 + 8 N b L c y u + o Q N e o S 9 x + w N B Y G L W F F s + u n A F D F 0 K 8 y l R e c K f H H y e 1 E P 8 8 h Z I S h A g t X b s W 6 B x X x 9 7 / 7 A 3 3 3 3 Q 8 y 9 o P 9 a v E 9 V s B U P z 4 + S R 9 9 d F l W W m 1 r a 5 O K D q m U L X l x H / p I 6 J / d u X M 3 a 0 n V 3 N R E 5 8 5 3 M C H 6 t y z d D P C c k F Z H j r Q l C b W 8 w R w y O 9 j V B H S v x y Y w R s c H O R R y b g o 8 q + u 7 S i Y A n t H 3 B p 3 k r z w i q g m s U l 9 8 8 R m 3 5 M V C Z j s o g 0 V q g R U 8 K / p R J Q U u G f y t q K q l m Y U 1 i r s K a W z R Q / 1 M 2 v m 1 j Y m F 3 8 G q R F g o / 6 u v v x S y g K y o 9 F b g d + H E e + b M y a S 6 u V 3 g 8 1 i Z F v 0 t s 1 Z f N k A e w X p 3 + / Z d k a b b B Q b Q 8 Z 7 A w M z m a j H U P q k L q A 5 S J d b X i w i r 2 u n 1 5 0 O H n F P 5 U F 7 I R B N 2 C 3 C p e b N a Q S / 0 X B x I p q r q S l n e 2 O 5 3 U R m h b l l R x h K q A m v H V V + g h 5 P l 1 D t f R 2 t l F + n l j F 8 I 9 e C N l 3 o 3 W G Q f k g J r l a N / A y L h 9 9 E X S p d u I B 4 c Y 9 O l 1 v s A f T S Y + e E F n y 2 w Q h S m t s B A s R 3 A R A 9 j j s F m 7 k j r + S P U 0 m k F H C 0 F U Y V z C / x W 6 R z 7 s A E C Y i M i 7 Q b B h u f c N M O F C 5 W o l i s 0 v A H S p R R + 1 u c v Y I k y k X y G 6 W U X f f / a R 9 3 j H g q 7 K l j K l d i q e m M L 9 q s C Q f K g b 7 K Z e g g 1 q 6 R k Y 3 M 1 n g d 9 K h g p M D B r B a Q J Z v t i I B e D s z B K 3 L h x i 7 5 n 9 X J x c U H 8 G O 2 M B R s B X v M / / n B T L H h b x e j Y W / F K y R q S z x x M m e s k 3 l f O 6 L R d H f q Q w f X 3 / / R / c 2 p g N + q s l I o g G a f D b g N z e G C + L f N F a J L 7 Q o G y B u o c 8 Y q / G i T N w K y b X k 0 k a D F R Q W 5 P g a x z g M / E E 8 j E z Q F r F q b f Y w x s P u g U T / a u n l d 0 r O 3 A p q 5 J u A 6 z N w Z q 7 a Q U B l 1 h y o c E g f q I s S h Y G 1 G 4 6 N f B B Q k r 2 Y K 8 6 A N i s P Z Q y 0 F x t c J Y E w Z y 0 R + D r 9 7 T p 0 9 l b p g d y e E c f P 3 6 D z Q 7 N y v T 3 / F 9 8 N b P B J A V D c J r J n K b Z S r J s w k P L Y U y N y S Y Y C i D u j K g i / q g Y 2 7 s M J s X 4 1 E J j m t q A t x v y a 4 c f g o 4 r n c 9 3 / 0 a m y X c / n J a D l e J W m E M E 1 Z C 7 T a 5 8 P 3 T b 3 q p u v m k P r O 7 w D y r 8 4 3 h T e c 5 Q T 3 E 4 D E m Q U K S o p I i f 9 D w w L M D 5 z F N H 1 j m e 8 M h W C w x F X 9 B l n z O 1 P e C I Q b f j + + D u x T 6 S y C V + g 3 k f 1 y I A V X Y W E A 7 h 5 3 k m n 0 s n h N w u T I E N K 5 R + D 1 8 F s 9 k t w n C Z h u 4 g T T w Y Q S B 1 B i U C t F I h M m E t d b D F E O I h q j t U C k 3 N r u z P / F 2 4 P g u h w j l 8 J b T S q R S B i o / B K E + B G B 6 b 0 t b P D I d y A s s a o K K i w r a 2 9 M r E g l a B s b P r l 3 7 + L 0 N F g B + B 8 t F T 7 E 0 w n g Y + n Z Q 0 + C S Z b 4 f / S + M v 1 0 9 F J I x s a c 9 P V Q Y K J T h B y y R j c / A v P / z n 3 + T J L k V 2 C M K E n 8 j q D L X h O I G Q 8 g E c o N Q M s g b Y W K B T G G J 6 2 s D 1 F C f O w u 4 M K H 6 c q e W e l j 1 i J Q l W + D 9 Q C i 8 0 8 + O p l a m N e + Y b g 5 H f p h p J u c v n K M A S 5 J F V v X 6 n r 9 g C d W x I 4 Q C 8 P v o Y 3 3 + x W f r n g F l 8 q D z I X 1 0 5 T L N r j q p Q m / E h u d C A 4 g V j t D H w q A z J B 7 M + + l A X x L L N 2 e C q H R Q 7 5 h M S k I Z T w k Q S x E q w m S C h A K h a q v 8 d L B 5 e 8 t b 7 w Y y K 7 I / M a q K c 9 M l f z c x N z E g i 0 A i w P / t 5 o 1 b s s s G D A g g D w J 8 9 V B h M d E v u L Y m f R i o e z A q Y G W l n S J T E s w j S C g r 0 J c r D A R k P A 5 k M t Z R S E 2 M M 6 G P B w J i K K C 2 t l a u p e P H / k 3 I x G T G P 0 6 o t A Q + V F c l l r Q 6 w c B 8 s a 0 v k 7 2 b y K m B 3 a g z k M z I / Y K D j X X i d A q 1 6 s 2 b U V n 4 B Y v F g E Q w I q D V R + c f x o X O z k c y N w s V F 5 I B j r h 2 f Z T 3 R e 2 B B p p Z T t B i y E n P J z z J 8 T T 4 K E I q A l i O 2 Q 4 o u n S C Q z L B I o q l C D J D k 8 i S F v Z I n U C k r y c D i M + E s q l L H y r k l I R K 0 3 L 2 P K D S H C z G / k 0 z M v 8 I i + J D E s A w 0 N 5 + W J x k s X x x A U s G r C H 4 5 Z e f q 7 4 T A 4 a b i v L 3 W 0 Q z H a i k 8 L 2 b W Y p T Y 3 W A S n x x 8 r n j s i o s F k h 5 z u p l 6 S Z T 6 t N V V Q B q X i S b 9 f S E P y n C W N P m W N + k z 0 E 9 x H H u w K m W w M i N f y 7 a n m t L v g K T 9 I L h h J A E 1 r K P P r 6 S r J B Q m z 7 7 7 F M 6 e K i Z V p Z X p L F 5 p 7 L u c A u E / s / C w j x d P X 8 k a b n D x t V n G 8 L 0 / d M F 8 R w 3 r l c b A S Z s q f w a 1 7 P d k 1 d / R n E m 1 X + W k C R Q K v A f 8 E r S 1 j r 0 o f / l l I Q K R j K P a + w 1 x B J u O t R Q z o Q q k / 4 R J J M V y p y d E D N 2 O j B Y W 1 C Q Z W X N E p g 7 h W 1 H 1 T i W Q v + s m z r f + G h 5 a l D 6 S Z v B 6 k m B s T o s a J k N h E c 6 B a 7 o P x I L g X B e r u l g O c 4 l 5 F Q f y u v a n l t L v g L r 1 2 W q c P A o n 2 J 1 0 L o O u A E q P 3 z y 7 F S s 7 W J 8 b C z Z J 8 M g N M a L F r j / h D X d 1 0 I R 6 p 8 r 4 H T m 3 4 P p H M 8 E 8 z h U x W x g C M M J / E 0 R B j G u W W I T 5 J q 2 B N v V p Q 8 V c k p C t V b m 1 O P s K p D / V Y V x 2 4 V O D L D k 2 f l z Z 2 l u N u X I i g o E g w X m N 2 G e l J y T v + 8 P k A F q H 7 z e h 4 c G a X 6 0 h 2 Y G H 9 L E i x + p g P t S 4 e V p r j C Z f w 0 G l I n Z l Y x j T e k Q c u g A d Q 9 v B C 8 J O S f E S l M B T c C z y P 2 5 A y 7 O N I p 9 w F C w / X l 5 e Q d U S 7 g g Z a s S G c B r A X 5 7 G H t 6 + t Y n E m R k D m 5 Q + o Z t A v 6 A c M L F 1 H s s H 1 Z Q W k c l N Y e p v P k M 1 R y 5 R h 2 X P q J A f I Y e P n w k F s a N c P z k S b r X 9 V o f Z Q t D E h v i a C m k r p m g z 2 v S 2 d W l D x V y a v o G / p y p z 7 1 J Y 7 s F m K M n l l M m 5 r f j E + K 3 9 x / / / j v q f P B Q 0 j 9 8 f 0 O W i z b A F H 3 M m Y J p G g 3 Q 9 K q T 6 k p j q i D f A 4 8 6 H 9 O J k y f E T I + + n N d f Q E 6 P j 4 r 8 L q o r 5 o 6 / 0 0 W t b W 1 0 6 G C T b I Q N / 0 A 7 P B 7 z U 0 G D m q K x F Q h J T A z S C M k Q q 3 P 8 R 1 / T 5 y 3 H 1 j r 0 o U N u 6 V i c O T V F M T p f l / 1 c n X w H B k j n m R T A 4 O C g q H H f / O w r 6 u g 4 K 3 O X s G K s d R f E x Y V F G b P i r C K f J 0 E t 5 V H y 7 E A p u r 0 e + u G 7 H 2 V G 7 5 m z p 2 X w 9 l p L i O p L 1 G 4 a z e X Y 2 p T V 1 O o q 6 m A 1 F F M / X r E 0 s x o h u k Z T Y 1 b b g o U o L A Z 1 m q W h P v d u U N d y C T l l l J h f V R 3 a 0 o C H J d X + M F B g / f S n 2 v v 6 b M c Z e v n i l V Q W l 9 s l Y 1 L W Q V J 4 K Z j 1 K l Y i D j p Q H C V t 3 X 5 v e O v O 0 / m L 5 1 k K t Y j D L b z j s e B / Y 5 k i E o r I A M + E W b y w T s I L H Y D K O b O a r c f G e l K Y t H L G 5 Y B Y 3 8 N / Z K x J X N F M k M + o U F j o e 6 c e f c i w Q 8 W x M 5 i Y V 6 P w I F X 6 M r 9 7 G U E m R + d g j G 7 e e k C B w o C t K x E k Q V f X E z p 5 S n n C F 3 k T m 3 q p b w X L s Q D N L a 6 I q x M 2 N T B w O + 0 l A M o I h B o d H R e i Y 1 5 Z 1 v 0 4 u Q 9 / Q B p E i I 0 k A l E 4 x p d Z i K S u 6 S D E U / c V l + S O p z m Q U w O 7 U F 1 Q U E 5 d o Y 5 U 5 Z a f 1 m 4 i k v C Q r / l T O n n 6 j K h d W H g S l Q n z m 7 D m 3 r 1 7 D 2 Q t C V T i 3 U C h K 0 y v u M 9 2 A t t 9 p o 2 H b Q Q M / m L 9 d k z t G J 7 Z e g N o J F A q 1 m T S s c y J 0 t d V 2 h J A K s 6 f k u I C S w 3 6 8 P 9 y S k J F Y p x R H I N U w M G K B N V z h 3 s / w O F 0 U z j h p + 6 B Z b p 9 6 y 6 9 G R n h + A 6 9 H X 9 L w b U g n T x 5 X F Z x 3 S 0 s R V x U V n 9 0 y 7 6 B c I z t u H C J Q v H s T b Q o Y 4 H w S B H G W O y M Z E q S R q f V O Z W 2 k g s r T u U S c q o P N b O 8 K h k H H z e Q K h R c o / q i F b 6 4 P 4 C K t h j 2 y n T 7 T z 6 5 J g t w w l k W f S v j w 7 d b u N D i o 5 m J U Z u V X D f H 0 L z 9 h n W Z w M U M h S 9 J D G u Q 6 R v m W P p M K d V P + l l a O i E U B P y 2 d e l D h Z y S U C g T z L v B o p G Y l Y m K V Y Z O 5 z 5 C M O a k k o o 6 e v z 4 M T 3 s f P h O w J Q N D L 7 u O B x O m e m r a L 0 1 w E C y O f C 9 a U F L H C V 5 L I G J w o z S 1 x R x D N E U k c w 2 R 3 H y 5 5 y E s q P Z B w p Y C R S W L b R 2 m O 6 M V Y a C w d S 8 n K 2 2 g v k I p 6 e Q g m U d d P z 0 e T p 3 / t y 6 0 H G u g 9 o O t 9 K b 4 R F 9 t w I a o a n J K Q n b R W V h n J y + U h q b 3 3 p f 6 F h N F k 7 N i j + W Y O k j a X K k g r 6 2 j l S p + 5 L S i 4 N D z J z v 1 q U P F X J q Y B c B l Q N w e 7 C 0 V i F 3 k P f f p E O o X d j + E i I b j Y g J M A J g u T F M e 8 c s W Q O s H Q F n 2 e m Z G f r 2 j 9 f p j 3 / 4 V g w Z W w H M 5 O e O 1 d H T / j m Z t 7 Q U c k B I Z A X s s J E 9 8 K U g i m J W q p 8 E t c 6 k Q Z Z U D A L F E 3 q B F p F Q K u a L t n X o Q 4 a c 6 k M h h I J B i o T D N L 2 K P W L h W 7 Z + a a z 9 A F Q 5 e F C E b F Q p k A p T O h 4 8 6 B S v C a i B A / 0 D M u C K 1 V m x a C Y G f r P Z K S M d z Q 0 1 t D o z Q D N L M R q c U c 6 t X G c 3 x f z q u 8 + Z j u T X g E d G 0 l g k k F H h 1 D U + n 7 x H n + N 7 l d Q y 6 l 6 M v G I W 5 u / M o e C 4 0 f s 6 i y z 7 a X G 2 v p Q S T l b 9 O N P Q l 7 r + W m 2 Q D C C z 9 w u O 1 U R k Y N U O 4 q G A r E B B M j D g a 1 R i r C O O f M p 2 F / i 1 c J x G h g c p t L Z G Q U 5 P L Q T p R H s L B c o w b c R B 1 U W Z L a 1 P x r 0 0 u Z S 5 O 6 7 K D V J I E Q Q x j E 8 S Z P 0 I P s b C L H y M 6 f 1 I m w V a 1 K 4 b q d 0 3 o v z u W P H o i y / O s M T e 2 S k s 7 4 v c o z g C V w y o I K g g s Q T G p H B + / w C 8 w D a Z Z i E U O 2 C i H 7 b Q k Z i D I R M A 3 7 + F + e w k + / R S n P 7 f t 9 0 s 0 c r o 1 O m T d P H C a f r F F x d o a n y I 3 g 5 0 U 3 R x R B a 2 R C X f C E e q N v O / V I 2 g S B 4 J k D A 6 G D V P p I 4 m n F U y m b S 5 x s E Q U c 0 H 0 3 U m R 0 L m Z u U D Q V o o n d F L a 9 g 1 U F 9 g W C v O X g W / t n i h F 1 h 2 o t 8 K Q D C R B / i i T c E V M z 5 P 1 V W p M S 6 o l V i 7 A g v A Y N r 7 d 7 c e 0 7 O X G y / b D B e l T M B j K N I o 4 i j T N 8 i B M l a k S Q V 9 D U R C M G k m k I r 5 W I d c r A s 5 Z 5 R A M J k I e L z 7 y 2 x u s M w d f b s + V D Y A I U y L v h m q i j 1 U X u R a 1 2 g B q K y w u F Z U l t N Z l l y R o l Z 9 5 V 3 g d 4 p X u i k S V K 5 j 6 y C k t h L H p C 3 n m F h J q x 5 / l 5 U 0 q W O t G m q 1 s M D P X Q L + 5 l w L O W e U Q J h d U w t d A v t A I N k C u 6 I / G f d k 3 J Q s E 9 Q i k Z t 7 m W D t 8 0 A G 7 w h U 6 J J C D y 1 P v O L + 7 H r z O E i B / X n v 3 b k v W 5 F 6 / M X 6 i g E T B H + N R D I k A k k 4 V k R J k c m o c r g H 1 1 R I W f f U d c R R a m m t f 6 f e 5 E L I y T 7 U x H J U z M I o A L N l p F W 8 7 w e 1 D 4 D T L N e z b a G 5 u Z l G 3 o z I p t f / 9 t v / E D c m T A 5 M X + g f u 8 Q f P X p E H 7 0 L m O i d n g K a G R u Q 3 e W f d D 0 R y + L d u / d l + g Z W l r 3 8 0 S V a i q U M R w Z F X p C I C Q D C c F k a k r g c i l R y T s i E w G S x 3 G e I p 8 i k i G Y C z r W 2 Y S f / V J 3 J l e C 4 + W x g m 0 W 2 u 2 i v 8 I r X d Y y 8 9 G O / W m k H m W 1 g T e 9 V Y F W k S 0 1 h C m y z L 2 X w u / / 8 P f 3 8 F z + T 7 U 6 H B o d k 7 t P q 8 o p s i g 1 P 8 W U m T U l p i e y h a 9 3 D F w A R 5 / w n q d g b o 0 9 O l U m 1 s c P I g k v W 8 D N A + U g Q o u i Y i V D g j l K J N 0 o j 8 9 x Y S F 9 Z B e v S y y a W w A 0 r L H u y Y m w E K 8 Y G Z d X Y X / 3 5 V / q X c g s 5 a Z Q w Q I F 4 X a y 2 7 A P y 2 K G 2 h C v g J h 3 + z Q B J b + Z Q Y T M 3 G B v O n D 4 l 8 d j o u J j f M Y Y F T 3 P r a k f A y x c v x Z L Y X M Y q e D S 4 I Z m A c S a U F Y p M k E 4 6 5 g C p c 6 o u R H 6 P V u N E I u l r R i 0 U 1 U + d S x F O b Y y Q E L L F q a L i X W m Y K 5 C d Q H I x D C x E K M Y Z i b 1 v P S 7 T n + I L G n t d 7 e u o j 9 D R a k y 4 1 C e 2 A H h N P H 7 U R T d v 3 K Q b P 9 w Q 4 4 I B 8 g 1 G C 3 i J X 7 5 y U V T D n q e 9 U m m t e Y o K P M w q 4 4 U L 5 y n m K a N Y y M b g Y E H Y s p C l E E O T R Z E E 6 Q R d a A i S 1 4 l d P j S Z + L w i E 2 I m j p A L f S g Q L i W 9 Q C w c Y 1 d 4 9 J + u f H x W 8 i U X Q 8 5 K q C i 3 V L E o O t V O a q n Y P + t M A A d K Y l R V F M s o E T I B 0 + Q P 1 B + g a 5 9 c o y + / / p I + / e w T f W U 9 Q C B s a P 3 F l 5 / T 1 9 + s V 6 F A S k w X w R r n J + u d M n y B / a Y 2 g u n r i c Q x R E J s A h 8 H W D K B I O O L j i S J k j E + Z 2 K W Q o p E 6 p w E S C s O L K a o o C B 3 L b 8 5 a Z Q w Y S W s M r P K v y o Z v V / g f c + Z u G a D 7 W y B 1 Y 6 g F k K K w O q H H T 3 6 + l 7 K l B F I u v t 3 7 9 A 3 V 1 p Y L e w X y W U H H / f 3 F C l A I E u a g 4 / V 9 s 9 a 1 + Q Y a / s X a m L h v i S J 9 L 1 J N U + I B R L h m u p T J V g 6 V V X B p c q + v u R C y O k + 1 G T I I Q W I Y D L e i r 2 q 9 h X 5 3 q / x W F 5 e y X r W r Q F 2 9 8 B K S 1 i i r P l g k + y O j 1 0 O r 1 7 7 m M r K y y j g 9 7 A 0 K 7 C d n o 9 B 6 I W g G T + 0 9 p k S 1 F A S o U v N Q U U S P t f z 1 k V v F 5 R a q M r U 0 m e y B k M s J p E Z e 8 K 5 T z / f + o p K P y V y c h z K G m J c W t D 5 v U 6 l A n B R c N j b e F 9 C R b k C b g V Y O P P Z s + c U S b j J X d Z K o y v F r J a 5 Z M V Y Y I n V P x C u z G a S Y 5 h / 6 k a / R 0 h g J R M W k P m 8 d Z V a K 8 N a y q i w z K r j u x I J a U U Y Q x w T S 2 M q g X + I 1 T 2 n i y t F W h 3 J p Z C T n h L W M B 2 G l I p T e 8 W y y n g u N C v 2 m p R q x r J g 7 6 n y u Z 3 Y s T 6 7 j a U X F l d o L e K U h T P 9 7 g S N 9 t 2 m 0 N s u 8 k e n x J 8 S + Q 3 L 1 Y 0 f b 8 j u h V Y s s V S 6 N + y h Y A Q q n l U y x a m q U A 3 O w 7 B k C L S 4 h n v W q 3 m q v 2 V I h H M c M 3 G E T C y d x B i h J d Q X X 1 2 y r S O 5 F H K 6 D 4 U Q j D u l l S p w h a S V U g W 2 h 6 U U v x o q 9 v v g c P t h W Q o s f d M 0 K 5 C F 1 7 t m 6 N n z P m p p q p Z z W B r s 0 q W L 1 N r W S o M D Q 0 J K N F g n T 5 x I b q K G v J 9 e d t C 9 I Q / d G f T S S k g R y U q m a i Z T q U + V F a Q T G k Q Q a 2 g G + 1 p B 0 1 C k U t f T y I Q A M q G s E U c R M 7 F i E a q p x X P a 1 5 N c C Y 7 b f U M 5 X z t r 3 G F p L W 8 O F c u K S J g i b 2 Z q G g m 1 Z 0 g 2 + 5 Q 8 a 2 P c S i d k s B W 7 Y a z v D + n 3 R M S v b r z N o R Z b g Q 2 k s R p R d V W V G B 2 Q T 8 3 c J 8 J 3 R W M J u n 2 v m 9 p b 6 2 x 3 9 g C w / S i A n e K t e f t w x C t b g o p E E u m i S G Q a O h w f L A 9 T U 6 n a e B x E M o T 5 / h V U Q 0 O g N O J w L C E 5 T c O y l 2 4 4 T C X F P v r l n 3 2 p n y J 3 k R e E A s q i 8 / R i v o J W o h 6 u P G 4 h F i q J q k j r 9 y T K Z 0 A H / 6 w t x A 1 I g i s Y 5 o O 9 O 2 T A z Y i Q C a Q a G R 2 l 2 d l Z z g s n V X A f Z 3 V l h c + N c f 4 4 q b G h g Z q a G 2 l 0 Z I y G h o e 5 U h b L O h 0 z i y H 6 + O I J K i r a e I D 0 5 s 3 b s h k 2 Y P I W m 1 W v s g q u i K Q J l U Y m q H A H m U x N Z Z p Q u v 9 0 e 9 B F o T D e S U s u E A r S h 2 N n I s J q o 5 J G 6 w k V 0 q Q K 0 d / 8 7 Z / J M + Q 6 H L d f 5 A e h y i l E L y Y 9 s i q Q S C g m l J P 7 C g h 7 T U p h U B f j U F s B i I c B 2 i i T E N Y 5 v 8 9 H w V C Q R k Z G q b 2 9 X S o y 1 k o / d b a D f B D 3 m + D O 7 b u y A R w A a f l I J J N q u J R U Y r V N i K X T i C X N / d 2 q k K h 9 h k x Y H u 7 m a 7 c i U V I y I Q 2 p h G M Q S Z O J 0 4 p E 2 t W I y V R T X U p f / / y a P E u u g x v E / P g 3 T 3 6 a W + E C Q u Z z S E i B K M s f C n E v o X / W x e + k D 7 I E x p G w s M 3 F i + f F x a i 4 p F j 2 j z p 3 r o M K C w M y L b 6 y s p I m x 0 f 1 J z L D j E t h 7 t K N 1 1 6 a W c F g r C J O + t L I p h w Q + 1 1 R q g q k y A T v h u 4 x p 1 y T z 2 o y G U O E i Z X k U l J K Y u 4 z x R G Y W F / / 7 J q l J u T 2 v 8 2 b q h z C Q f i U Y V x C M l y R S h W E K k w j q f I d m L p x / 4 2 a J L g V h G 3 U Q y t g p V t d X R M T O S q 1 H U A i + P B h L A r p 2 4 N e C s J i L a q d b s A 4 R l r l + 3 p S n a 3 H m J M 6 D z K B W P M r m o j 6 c / g u 5 U Y E l d C U o Y m N p A L R o l Q Y 8 O d V u e Y V o f z l A V W Y y V Z M x a q l U w W 7 l 0 g 1 t b y 1 4 g E B N s P R o + 1 U V V V J c 3 P z + s x 6 L G G X d 8 5 D S D O g s T T C + W p R 8 4 Q Y K q 3 O m W N W 9 a p D s g 6 I E E U T 5 t 6 Q W + 4 z 5 S S f R 7 l p w k g w Z S r k U u d B K k i o X / 3 l n 8 h z 5 A t y f m A 3 P d R X w v S K j q s h k 4 6 l 0 F T Y K 8 B 0 i N V I 9 q Q K h 7 L b s Q T G i P 7 + A Z n O Y Q V I 8 q L v p W y j Y 8 h T X s D 5 q 0 m C f F a O q 5 o g m k w I T k 5 X 4 F 5 O C y k 4 X g 5 i U 2 5 N L j l n Y v V 5 R R 6 O 0 X / C M W I m E p a S g 6 r X 0 t p o W w d y O e T 8 w G 5 6 K C v 3 q Z Z R V A P O e C k U Q y o 1 E L h X + l T w 4 H 4 x y S 3 8 J o I H F R C b C m C q R T a A 6 f z c u b P U 9 a i L b t 2 6 I 5 M M 8 f l u j k + d P i V S X h E q k R p n S p L H 0 n / i v F d l E a M I p 0 M R k E n d B 7 I 8 H H Z x 2 k I i i b V m o c s s q e 4 J q T i w V E J A + c L N y K 4 O 5 H L g 5 s / u d G 6 H w w c D q k A 4 o E B Q e F I g i F F o u u C 4 z e W Q 3 8 C 2 o d Z d D u 3 w n P t E W O k I a 6 F n A + w u 3 8 P k + f z L z + i j j y 7 T s W N H 5 f O Y z O d 2 g w S G P D E a k M F Y l T b k S Z F L n U f s c s T I z Q F p S B v 4 6 6 U k E 9 + n i a M a Q F V O p k F U M Z c f + k 6 S j t C f / e p n / K T 2 5 Z / L I a / 6 U A Z + v 5 M 8 b m 4 p h U z Q t U 1 h 6 V i C K n D R 9 X X I R x R 6 E 5 v 6 9 q 2 t B s U q l w 3 g i d 7 b + 5 z O d p w V R 1 f k C y Q S g r H e C S m 0 p I l G t Y T S 5 1 X Q a p 8 Q S 6 U x t 9 o 0 a H P L r D p O O r k 8 T F m Y 8 s H 1 9 W V l p J V I J v S b O B Q V F l B F x e 5 s 2 7 P b y E t C A c c O l 3 B B o j D Q w u n C k L S S V F J g E q N F z V 9 J h W W O F 9 c y S 6 h Q O J S V M Q a q 4 Z O u b j G t m y x B D J L g 0 O / z S x r e D S D U S y b F / G q K Z O g / K Y I o I k n + y v 0 x 6 S 8 N s j S 7 0 e + m 7 j G W c n J N 3 w N y c r x O v c M x y o 3 P q U F c U 4 Y R + o u / / l P 1 c H m I v D N K W M P B x k I p A K X 2 q S C t I W J L A e J Y W t k 8 7 V u N b 7 I q K 5 a u R s X O h O 4 n T + l Z 7 z P Z P 1 e t e a h I o g g C a R 8 T V R D E g M / d 9 6 / c N D i b U v c k 1 l L L k E U s r p y W m M M Q 7 p d r J t / V e S W B 1 L m k e o d j x N I Y I q 0 I 9 e U 3 r L b a l H W + h L w Z 2 L X 7 V 1 7 m E x c d R a B U 4 S j V A + c M q V A R 1 L G q C J p c e S K 5 Q l E Y C f S B D U J M q N u 3 b s t 7 A n j / B / c f y O R A b H 0 z O z c n j q 7 Y 5 V 2 p e Z o Y E h I U 4 X x 7 / r y P S i t r 6 f a g W y R T l M k j + a T z S 4 j B n 0 u m z e f l u z R x O I h 2 g P M 6 r 5 N l g T S I w z G m l 6 C 8 I D F l i e W Y 8 o w o L S 2 k l t Z m S w n n 3 7 + 8 V f k M z p y s Y p 1 F k 4 k L K a m L S 1 q T S N K 6 s H V B m 8 q A y i U q o d R Y E / I L U N U O H z k i 0 9 b x L s + 4 j 9 R + 9 C i d P n O K p q d n u J i J z l 8 4 p 9 6 Z A 9 S 5 Z H 5 w X m B i I R x n 5 2 c m J K + S + Y P Y E M a S d 0 I q k 4 / y P f p Y f z Z J I M l / n T Z k 0 m U j R E I a s Q x I x 1 n V + 2 / y P v m M v C c U 0 H G 6 h g t Z k U k K U K u B S A v J d M F L B Z B g W l 9 0 u L X R g r 8 n y a s c w x r 3 o 1 Y z r C L r 9 X p o c G B Q y H P / f q d 4 O W C t C K C 5 u Y m K i 4 v 5 n d V 7 r l f 3 V I B l D 3 6 A r p J m d V 3 O q 3 x S + a Y a n l T + 6 a D z 1 K h 8 y f s 5 p B o z Q y Z F o i S Z 0 G f i c l L n I v S 3 v / 5 z e d 5 8 h + P e 6 5 H 8 a 5 J t s L I S p p 7 n 3 B r D Y d b l T n q k i / O s 0 6 k d a b n L i O D A s Y q N h U s F b l 9 0 O t e A j Q P O N Y T x e E I M K + 7 f e 0 A X L 1 2 Q t D Q O c l k R a L N g i A b C X H / p l R Y F U k l i T S S 5 D r I g n S S X C o Z 8 6 0 m o N A J F O q M d 6 A a O C W S k E 5 x g 4 9 E w / f e / + A V V V y v P j H w H a h B H + R 8 K C 3 1 U F I B 1 S R W a U f 1 S L a U u Z B 1 U G i 0 n x 7 o i i C T T Q V U c V d n 4 D / / G h w X m I D 2 f d M s c J y w + a S o 0 J h E W F x f J c 5 p z q P g y D 8 k m r K y s 0 i P u W 8 E L 3 Z j G I 9 E Y f f / S 8 w 4 5 k s R B X i F f J D b H O t Z 5 K J o A H 5 s 4 / R z u A 5 G M N Q 8 x y H S g v k a c e e 3 K N B + D 4 / 7 r 0 T 0 h o Q z u 3 h + m W I I l E K S T S C o l p W T + l J Z U 6 y Q U z D J J S b V e Y v E f + U 4 + k r Q c q V O M Z E K Q u r b + / I 4 A x O Y I q t G h 4 g W q L y O a m J i k t d U 1 m Y R Y V 1 c n j 6 p 4 b y S O C T i P O M 6 f m Z J 1 D j G I e + f O P b p y 5 R K t h j j P h u B Z n m p A J A 3 C I M 1 x 6 j g t B n E 4 j V j I h 2 M L m S S G u s f n j F Q S N U 9 I F Z I d 3 H / 9 D 3 + F h 9 4 z 2 H O E A m 7 f H e Q u L k i j J y I y i T C H K q X + G T I p A q 1 X / 1 J q n y E V K P I O w V R C I 3 n G c m 4 j p N + A G q + T N l C X 1 D 1 c v c W q e f V Q i F w O X D E E U N e Q W E c i c 5 3 V O l j U 7 t + 7 T y 2 t L U L G Y 8 f a K R h x 0 o M 3 H p Z m u A / E w b 0 g j D 4 W M q l z Q h h c S 6 b T 1 T w r m S y k g p S C R B J i K T U P s 3 A 9 3 G / 7 + / / 9 1 y p f 9 x A c 9 / v 3 H q G A m 7 f 7 u T o Z 6 a T J x O R y J U k F S c V E s J D L L K P 7 j q Q C Y e S a p N Q 9 + B G 5 p s 8 Z W J J Z w x D C D k I M F a s o Q c W + O F 1 o x G C u O l Z B f 0 f y 2 H J e 4 r i s u e f x q F V k g + E E 3 R n y J q 9 J L G R R x 4 o 4 5 p y V S I p E i k x 8 D s Q B q T S J D L G S a p 4 m V C q E y e 1 y 0 j / 8 5 n / K c + w 1 M K H G V E n t M a A y 3 L j 5 i n u J S k J Z j R T p k s p e / e P a K j E f 4 w v N O d B H Y p x S s V x T K U l L J H 8 N 1 h 8 p p L I 9 m e J n N u C q n L y A d 9 E p f U u C C R V m Y k H V S p 1 T a X W c S q e H O L 2 e d t H I v F 4 X Q o i i r k F 9 4 0 S S P O a a I g 4 T K O l p b i V V S i I l J Z S 2 6 i F W a h 4 T S / p M I c 5 r o n / 8 p 7 9 N 5 d 0 e w 5 4 l F I A 1 t G / d f s l v C Q K t J 1 S y T y V E M o R S Z M I 5 I U k y q P P g h V A H 5 9 Q B A 9 d V L J D T O r 0 l o F L r p G a S O j Z p f Z F j p L C s 8 a V m 7 L O r y I D L 6 h 5 z / G 4 I R R L U P e 6 h 5 a D c Z S G T j o U 0 q X R K M o F U 9 m R K V / M w r 0 m 8 x i 1 k M p L J x Q 3 W 3 / 3 j X 4 u Z f 6 / C 8 W A P E 8 r g + v f P + E 0 N k b B i k i K U S C o m i 0 i o J K k U o R S B Q B a V l m M h T 4 p A 6 h y S n N a x g T 6 D x O Y A G f D H g C u w R O a v u S 4 n E u R z J + h c P a t v W G 5 M C I F g 7 o G k s Z 7 H H l t E X a N u 7 j P h t D m f k k Y S 6 3 O G S D L d X R 8 r C c V k M Q Q T I m l C C Z k g k f h Y S y b 0 l 2 R M k G M Z Z + L g c j G Z / t d f k s + / t 3 e k 3 B e E A q 5 / 3 8 v V D Y T R R E p K L E U k R S 6 m g Z F S + j x I o k g E i j A 7 k m k G x 2 C M R H J N / i f T B v p u W 6 j M 1 0 W Q L A m u 3 C q y p N V F k A H n C j 0 J O l O P 5 d V A A J C B a G r Z Q b 1 v u c F w J M j v j t N K S N 8 v 1 6 3 B f E b H S a O E J o y c 4 z T O I W b S C M E k V s f o N 0 n / C Z J J A i S T U v f W k S k W J q / H Q / / 4 m 7 + R 5 9 / r c D w Y 2 B + E A v 7 4 b T d X R U M o F W 8 o q U A a T S 4 V L O T S h E F a 6 C J 8 U a R R 5 w z M t c 3 B d R h / J Q 2 g U i e B C q 4 S + j 8 I k E r L d b l f x e a z i i Q q R k J d 0 4 R B s B A J x 4 p M H D S p l A R S x + v I x A R C G q q d 8 i S H Z A K Z U t Y 8 o + 7 5 f d 4 9 a 4 C w A x N q X O X + P s G d O 3 2 0 t B z S h F I L Z g q x Q C o L o Z S E A i G s p G J 2 6 H O K U / o c g P P q p D q 0 p C 2 J D a C L I B l Z j / U R C K B j O W e u y S G u I c 0 H 6 e l 1 Q R E l m U 4 z l y N t J F S K Q L i P Y 0 z d s K h 5 q b 4 T C I Q Y J E J a 9 Z n g C l Z b V 0 P / 4 6 / y d y r G d r D v C A V 0 P X 5 N E 5 O L R F D 7 N J H E C q g J p S Q W U + I d U q m Y / + h j E A U x v j U V q / 9 y o K H O Z Q R X Y g N J W Y 8 l z U H + W 2 P 5 q 2 J J 6 3 O W k D r W x L E e a / J Y i Z R M C 3 H U P Y p E H G s S G U K l y J R S 8 0 A m O L o e P X a Y v v r 5 p 3 i 6 f Q V H 5 z 4 k F D A / v 0 y 3 W V o x a 1 K G i i S Z F L E Q r 5 N U T r B C E S l J K M R C G P k r s Y p U r G C u y Y E t u C 5 r 6 A S 4 k E z r l L 4 J F V + u m n t w P X l O p 3 W 8 P h j S c B A C 6 W O Q J U k w Q y g L k Z L k A n k 0 o S C N c K x V O w k y Y O u m X / 3 F L 6 m m F u 5 E + w + O z s H 9 S S g A l e T 3 v 3 / I l Y E z Q i S V U v 2 s 6 l / K r A 4 C m Z i Z Y U 0 z 1 L k 0 U u F I n Z B j I J V K Y X 0 B g A w m Z d I g Q f I M R z h W N 0 m M Y 7 l H p y 1 B j v E P h J B z q V h I g r T E F i L h H h A H 5 4 R A u M Y x J J I h l S a R S C W W T i B b o D B A f / c P f y l z r v Y n i P 4 / W o 1 H M n F I 1 e 4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 G u i d = " 7 a a 6 0 1 0 b - 8 b 3 6 - 4 9 3 9 - 8 7 e c - f 2 9 d b 9 f 7 6 5 f 7 "   R e v = " 1 "   R e v G u i d = " 3 a 3 b 6 f 4 0 - 1 6 e 8 - 4 3 2 3 - b 2 5 6 - 8 a 7 5 9 b f 3 4 b 2 d " 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C0DA30A2-5885-4CC0-AFBC-C4D6730098C6}">
  <ds:schemaRefs/>
</ds:datastoreItem>
</file>

<file path=customXml/itemProps2.xml><?xml version="1.0" encoding="utf-8"?>
<ds:datastoreItem xmlns:ds="http://schemas.openxmlformats.org/officeDocument/2006/customXml" ds:itemID="{890BA74A-75A6-411D-96CF-6711FDC6F327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E66C046C-B1F1-409A-86AD-4BD0351F25D1}">
  <ds:schemaRefs/>
</ds:datastoreItem>
</file>

<file path=customXml/itemProps4.xml><?xml version="1.0" encoding="utf-8"?>
<ds:datastoreItem xmlns:ds="http://schemas.openxmlformats.org/officeDocument/2006/customXml" ds:itemID="{B8E63A7F-B438-4D1F-908E-16593F688694}">
  <ds:schemaRefs/>
</ds:datastoreItem>
</file>

<file path=customXml/itemProps5.xml><?xml version="1.0" encoding="utf-8"?>
<ds:datastoreItem xmlns:ds="http://schemas.openxmlformats.org/officeDocument/2006/customXml" ds:itemID="{0327D72F-8799-47B2-9D3E-8619263B44FB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DD5DB345-F299-48D7-ABCD-C668D4221AF3}">
  <ds:schemaRefs/>
</ds:datastoreItem>
</file>

<file path=customXml/itemProps7.xml><?xml version="1.0" encoding="utf-8"?>
<ds:datastoreItem xmlns:ds="http://schemas.openxmlformats.org/officeDocument/2006/customXml" ds:itemID="{DCC74D61-C185-4E8B-96E2-B110DA22E0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Feuil2</vt:lpstr>
      <vt:lpstr>Outputs_Energie</vt:lpstr>
      <vt:lpstr>PAGIP_ENERGIE</vt:lpstr>
      <vt:lpstr>Feuil1</vt:lpstr>
      <vt:lpstr>Justice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2015-06-05T18:19:34Z</dcterms:created>
  <dcterms:modified xsi:type="dcterms:W3CDTF">2021-05-30T21:55:22Z</dcterms:modified>
</cp:coreProperties>
</file>